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rim. abril- junio 2020" sheetId="1" r:id="rId1"/>
    <sheet name="Trim. enero-marzo 2020" sheetId="2" r:id="rId2"/>
  </sheets>
  <definedNames>
    <definedName name="_xlnm.Print_Area" localSheetId="0">'Trim. abril- junio 2020'!$A$1:$H$33</definedName>
    <definedName name="_xlnm.Print_Area" localSheetId="1">'Trim. enero-marzo 2020'!$A$1:$H$32</definedName>
  </definedNames>
  <calcPr fullCalcOnLoad="1"/>
</workbook>
</file>

<file path=xl/sharedStrings.xml><?xml version="1.0" encoding="utf-8"?>
<sst xmlns="http://schemas.openxmlformats.org/spreadsheetml/2006/main" count="41" uniqueCount="23">
  <si>
    <t>TOTAL</t>
  </si>
  <si>
    <t>HOMBRES</t>
  </si>
  <si>
    <t>MUJERES</t>
  </si>
  <si>
    <t>INSTITUTO NACIONAL DE FORMACION TECNICO PROFESIONAL, INFOTEP.</t>
  </si>
  <si>
    <t>SEGÚN GERENCIAS REGIONALES.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</si>
  <si>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</si>
  <si>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</si>
  <si>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</si>
  <si>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</si>
  <si>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</si>
  <si>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</si>
  <si>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</si>
  <si>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</si>
  <si>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</si>
  <si>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</si>
  <si>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</si>
  <si>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</si>
  <si>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</si>
  <si>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Enero - Marzo 2020</t>
  </si>
  <si>
    <t>Centro Nacional de Innovación y Desarrollo Docente</t>
  </si>
  <si>
    <t>Abril - Junio 2020</t>
  </si>
  <si>
    <r>
      <t xml:space="preserve">Nota: </t>
    </r>
    <r>
      <rPr>
        <sz val="7"/>
        <rFont val="INFOTEXT"/>
        <family val="1"/>
      </rPr>
      <t>La ejecución se ha visto afectada debido a la pandemia del COVID - 19</t>
    </r>
  </si>
  <si>
    <r>
      <t xml:space="preserve">FUENTE:  INFOTEP.  </t>
    </r>
    <r>
      <rPr>
        <sz val="7"/>
        <rFont val="INFOTEXT"/>
        <family val="1"/>
      </rPr>
      <t>Depto. De Investigación y Estadísticas de Mercados Laborales.</t>
    </r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</si>
</sst>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.0_);_(* \(#,##0.0\);_(* &quot;-&quot;??_);_(@_)"/>
    <numFmt numFmtId="174" formatCode="_(* #,##0_);_(* \(#,##0\);_(* &quot;-&quot;??_);_(@_)"/>
    <numFmt numFmtId="175" formatCode="_-* #,##0\ _€_-;\-* #,##0\ _€_-;_-* &quot;-&quot;??\ _€_-;_-@_-"/>
    <numFmt numFmtId="176" formatCode="#,##0.0"/>
    <numFmt numFmtId="177" formatCode="0.0%"/>
  </numFmts>
  <fonts count="6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8"/>
      <color indexed="8"/>
      <name val="INFOTEXT"/>
      <family val="0"/>
    </font>
    <font>
      <sz val="5.5"/>
      <color indexed="8"/>
      <name val="INFOTEXT"/>
      <family val="0"/>
    </font>
    <font>
      <sz val="7"/>
      <color indexed="8"/>
      <name val="INFOTEXT"/>
      <family val="0"/>
    </font>
    <font>
      <b/>
      <sz val="7"/>
      <color indexed="8"/>
      <name val="INFOTEXT"/>
      <family val="0"/>
    </font>
    <font>
      <b/>
      <sz val="7"/>
      <name val="INFOTEXT"/>
      <family val="1"/>
    </font>
    <font>
      <sz val="7"/>
      <name val="INFOTEX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sz val="10"/>
      <color indexed="8"/>
      <name val="Calibri"/>
      <family val="0"/>
    </font>
    <font>
      <b/>
      <sz val="9"/>
      <color indexed="8"/>
      <name val="INFOTEXT"/>
      <family val="0"/>
    </font>
    <font>
      <b/>
      <sz val="9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42">
    <xf numFmtId="0" fontId="0" fillId="0" borderId="0" xfId="0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4" fontId="2" fillId="0" borderId="0" xfId="49" applyNumberFormat="1" applyFont="1" applyFill="1" applyBorder="1" applyAlignment="1">
      <alignment/>
    </xf>
    <xf numFmtId="172" fontId="0" fillId="0" borderId="0" xfId="0" applyNumberFormat="1" applyAlignment="1">
      <alignment/>
    </xf>
    <xf numFmtId="171" fontId="2" fillId="0" borderId="0" xfId="49" applyNumberFormat="1" applyFont="1" applyFill="1" applyBorder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60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60" fillId="7" borderId="0" xfId="0" applyFont="1" applyFill="1" applyAlignment="1">
      <alignment horizontal="center" vertical="center" wrapText="1"/>
    </xf>
    <xf numFmtId="3" fontId="60" fillId="7" borderId="0" xfId="0" applyNumberFormat="1" applyFont="1" applyFill="1" applyAlignment="1">
      <alignment horizontal="center"/>
    </xf>
    <xf numFmtId="176" fontId="60" fillId="7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176" fontId="9" fillId="34" borderId="0" xfId="0" applyNumberFormat="1" applyFont="1" applyFill="1" applyAlignment="1">
      <alignment horizontal="center"/>
    </xf>
    <xf numFmtId="0" fontId="62" fillId="33" borderId="0" xfId="0" applyFont="1" applyFill="1" applyAlignment="1">
      <alignment horizontal="center" vertical="center" wrapText="1"/>
    </xf>
    <xf numFmtId="3" fontId="63" fillId="33" borderId="0" xfId="0" applyNumberFormat="1" applyFont="1" applyFill="1" applyAlignment="1">
      <alignment horizontal="center" vertical="center"/>
    </xf>
    <xf numFmtId="176" fontId="63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10" fillId="34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0" fillId="34" borderId="0" xfId="0" applyFont="1" applyFill="1" applyAlignment="1">
      <alignment horizontal="left" vertical="center" wrapText="1"/>
    </xf>
    <xf numFmtId="3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6" fontId="9" fillId="34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Abril - Junio 2020</a:t>
            </a:r>
          </a:p>
        </c:rich>
      </c:tx>
      <c:layout>
        <c:manualLayout>
          <c:xMode val="factor"/>
          <c:yMode val="factor"/>
          <c:x val="0.0345"/>
          <c:y val="-0.009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10075"/>
          <c:y val="0"/>
          <c:w val="0.90575"/>
          <c:h val="0.9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'Trim. abril- junio 2020'!$E$6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'Trim. abril- junio 2020'!$A$7:$A$11</c:f>
              <c:strCache/>
            </c:strRef>
          </c:cat>
          <c:val>
            <c:numRef>
              <c:f>'Trim. abril- junio 2020'!$E$7:$E$11</c:f>
              <c:numCache/>
            </c:numRef>
          </c:val>
          <c:shape val="box"/>
        </c:ser>
        <c:ser>
          <c:idx val="1"/>
          <c:order val="1"/>
          <c:tx>
            <c:strRef>
              <c:f>'Trim. abril- junio 2020'!$G$6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'Trim. abril- junio 2020'!$A$7:$A$11</c:f>
              <c:strCache/>
            </c:strRef>
          </c:cat>
          <c:val>
            <c:numRef>
              <c:f>'Trim. abril- junio 2020'!$G$7:$G$11</c:f>
              <c:numCache/>
            </c:numRef>
          </c:val>
          <c:shape val="box"/>
        </c:ser>
        <c:shape val="box"/>
        <c:axId val="55786510"/>
        <c:axId val="32316543"/>
      </c:bar3D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316543"/>
        <c:crosses val="autoZero"/>
        <c:auto val="1"/>
        <c:lblOffset val="100"/>
        <c:tickLblSkip val="1"/>
        <c:noMultiLvlLbl val="0"/>
      </c:catAx>
      <c:valAx>
        <c:axId val="32316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865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885"/>
          <c:y val="0.93125"/>
          <c:w val="0.218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Enero - Marzo 2020</a:t>
            </a:r>
          </a:p>
        </c:rich>
      </c:tx>
      <c:layout>
        <c:manualLayout>
          <c:xMode val="factor"/>
          <c:yMode val="factor"/>
          <c:x val="0.0525"/>
          <c:y val="-0.01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2675"/>
          <c:y val="0.0245"/>
          <c:w val="0.75725"/>
          <c:h val="0.98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'Trim. enero-marzo 2020'!$E$6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'Trim. enero-marzo 2020'!$A$7:$A$11</c:f>
              <c:strCache/>
            </c:strRef>
          </c:cat>
          <c:val>
            <c:numRef>
              <c:f>'Trim. enero-marzo 2020'!$E$7:$E$11</c:f>
              <c:numCache/>
            </c:numRef>
          </c:val>
          <c:shape val="box"/>
        </c:ser>
        <c:ser>
          <c:idx val="1"/>
          <c:order val="1"/>
          <c:tx>
            <c:strRef>
              <c:f>'Trim. enero-marzo 2020'!$G$6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'Trim. enero-marzo 2020'!$A$7:$A$11</c:f>
              <c:strCache/>
            </c:strRef>
          </c:cat>
          <c:val>
            <c:numRef>
              <c:f>'Trim. enero-marzo 2020'!$G$7:$G$11</c:f>
              <c:numCache/>
            </c:numRef>
          </c:val>
          <c:shape val="box"/>
        </c:ser>
        <c:shape val="box"/>
        <c:axId val="22413432"/>
        <c:axId val="394297"/>
      </c:bar3D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297"/>
        <c:crosses val="autoZero"/>
        <c:auto val="1"/>
        <c:lblOffset val="100"/>
        <c:tickLblSkip val="1"/>
        <c:noMultiLvlLbl val="0"/>
      </c:catAx>
      <c:valAx>
        <c:axId val="394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13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75"/>
          <c:y val="0.89725"/>
          <c:w val="0.159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123825</xdr:rowOff>
    </xdr:from>
    <xdr:to>
      <xdr:col>0</xdr:col>
      <xdr:colOff>914400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</xdr:row>
      <xdr:rowOff>28575</xdr:rowOff>
    </xdr:from>
    <xdr:to>
      <xdr:col>7</xdr:col>
      <xdr:colOff>19050</xdr:colOff>
      <xdr:row>33</xdr:row>
      <xdr:rowOff>28575</xdr:rowOff>
    </xdr:to>
    <xdr:graphicFrame>
      <xdr:nvGraphicFramePr>
        <xdr:cNvPr id="2" name="2 Gráfico"/>
        <xdr:cNvGraphicFramePr/>
      </xdr:nvGraphicFramePr>
      <xdr:xfrm>
        <a:off x="314325" y="4219575"/>
        <a:ext cx="58959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123825</xdr:rowOff>
    </xdr:from>
    <xdr:to>
      <xdr:col>0</xdr:col>
      <xdr:colOff>914400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48150"/>
        <a:ext cx="58959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0"/>
  <sheetViews>
    <sheetView tabSelected="1" zoomScale="120" zoomScaleNormal="120" zoomScaleSheetLayoutView="80" zoomScalePageLayoutView="0" workbookViewId="0" topLeftCell="A1">
      <selection activeCell="K9" sqref="K9"/>
    </sheetView>
  </sheetViews>
  <sheetFormatPr defaultColWidth="11.421875" defaultRowHeight="12.75"/>
  <cols>
    <col min="1" max="1" width="21.2812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4.57421875" style="0" customWidth="1"/>
    <col min="10" max="10" width="9.8515625" style="0" customWidth="1"/>
    <col min="11" max="11" width="9.57421875" style="0" customWidth="1"/>
    <col min="12" max="12" width="10.57421875" style="0" customWidth="1"/>
    <col min="14" max="14" width="7.421875" style="0" customWidth="1"/>
    <col min="15" max="15" width="6.8515625" style="0" customWidth="1"/>
  </cols>
  <sheetData>
    <row r="1" spans="1:8" ht="12.75">
      <c r="A1" s="36" t="s">
        <v>3</v>
      </c>
      <c r="B1" s="36"/>
      <c r="C1" s="36"/>
      <c r="D1" s="36"/>
      <c r="E1" s="36"/>
      <c r="F1" s="36"/>
      <c r="G1" s="36"/>
      <c r="H1" s="36"/>
    </row>
    <row r="2" spans="1:8" ht="12.75">
      <c r="A2" s="37" t="s">
        <v>14</v>
      </c>
      <c r="B2" s="37"/>
      <c r="C2" s="37"/>
      <c r="D2" s="37"/>
      <c r="E2" s="37"/>
      <c r="F2" s="37"/>
      <c r="G2" s="37"/>
      <c r="H2" s="37"/>
    </row>
    <row r="3" spans="1:8" ht="12.75">
      <c r="A3" s="37" t="s">
        <v>4</v>
      </c>
      <c r="B3" s="37"/>
      <c r="C3" s="37"/>
      <c r="D3" s="37"/>
      <c r="E3" s="37"/>
      <c r="F3" s="37"/>
      <c r="G3" s="37"/>
      <c r="H3" s="37"/>
    </row>
    <row r="4" spans="1:8" ht="15" customHeight="1">
      <c r="A4" s="38" t="s">
        <v>20</v>
      </c>
      <c r="B4" s="38"/>
      <c r="C4" s="38"/>
      <c r="D4" s="38"/>
      <c r="E4" s="38"/>
      <c r="F4" s="38"/>
      <c r="G4" s="38"/>
      <c r="H4" s="38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9" ht="33" customHeight="1">
      <c r="A7" s="25" t="s">
        <v>16</v>
      </c>
      <c r="B7" s="26">
        <f>101927+54541+26835</f>
        <v>183303</v>
      </c>
      <c r="C7" s="26">
        <f>619+505+328</f>
        <v>1452</v>
      </c>
      <c r="D7" s="26">
        <f>+E7+G7</f>
        <v>31995</v>
      </c>
      <c r="E7" s="26">
        <f>4641+3261+2487</f>
        <v>10389</v>
      </c>
      <c r="F7" s="27">
        <f aca="true" t="shared" si="0" ref="F7:F12">+E7/D7*100</f>
        <v>32.47069854664792</v>
      </c>
      <c r="G7" s="26">
        <f>8377+8074+5155</f>
        <v>21606</v>
      </c>
      <c r="H7" s="41">
        <f aca="true" t="shared" si="1" ref="H7:H12">+G7/D7*100</f>
        <v>67.52930145335209</v>
      </c>
      <c r="I7" s="31"/>
    </row>
    <row r="8" spans="1:9" ht="33" customHeight="1">
      <c r="A8" s="25" t="s">
        <v>15</v>
      </c>
      <c r="B8" s="26">
        <f>43338+27002+28887</f>
        <v>99227</v>
      </c>
      <c r="C8" s="26">
        <f>438+345+302</f>
        <v>1085</v>
      </c>
      <c r="D8" s="26">
        <f>+E8+G8</f>
        <v>20694</v>
      </c>
      <c r="E8" s="26">
        <f>2848+1966+2499</f>
        <v>7313</v>
      </c>
      <c r="F8" s="27">
        <f t="shared" si="0"/>
        <v>35.33874553010534</v>
      </c>
      <c r="G8" s="26">
        <f>5585+4478+3318</f>
        <v>13381</v>
      </c>
      <c r="H8" s="41">
        <f t="shared" si="1"/>
        <v>64.66125446989466</v>
      </c>
      <c r="I8" s="31"/>
    </row>
    <row r="9" spans="1:8" ht="33" customHeight="1">
      <c r="A9" s="25" t="s">
        <v>9</v>
      </c>
      <c r="B9" s="26">
        <f>7208+9405+8953</f>
        <v>25566</v>
      </c>
      <c r="C9" s="26">
        <f>117+76+81</f>
        <v>274</v>
      </c>
      <c r="D9" s="26">
        <f>+E9+G9</f>
        <v>5563</v>
      </c>
      <c r="E9" s="26">
        <f>608+52+378</f>
        <v>1038</v>
      </c>
      <c r="F9" s="27">
        <f t="shared" si="0"/>
        <v>18.658996944094913</v>
      </c>
      <c r="G9" s="26">
        <f>1430+1687+1408</f>
        <v>4525</v>
      </c>
      <c r="H9" s="41">
        <f t="shared" si="1"/>
        <v>81.34100305590509</v>
      </c>
    </row>
    <row r="10" spans="1:8" ht="33" customHeight="1">
      <c r="A10" s="25" t="s">
        <v>10</v>
      </c>
      <c r="B10" s="26">
        <f>20427+15881+8186</f>
        <v>44494</v>
      </c>
      <c r="C10" s="26">
        <f>56+35+37</f>
        <v>128</v>
      </c>
      <c r="D10" s="26">
        <f>+E10+G10</f>
        <v>3068</v>
      </c>
      <c r="E10" s="26">
        <f>89+109+210</f>
        <v>408</v>
      </c>
      <c r="F10" s="27">
        <f t="shared" si="0"/>
        <v>13.298565840938723</v>
      </c>
      <c r="G10" s="26">
        <f>1072+625+963</f>
        <v>2660</v>
      </c>
      <c r="H10" s="41">
        <f t="shared" si="1"/>
        <v>86.70143415906128</v>
      </c>
    </row>
    <row r="11" spans="1:8" ht="33" customHeight="1">
      <c r="A11" s="34" t="s">
        <v>19</v>
      </c>
      <c r="B11" s="26">
        <f>1587+1901+1514</f>
        <v>5002</v>
      </c>
      <c r="C11" s="26">
        <f>27+12+25</f>
        <v>64</v>
      </c>
      <c r="D11" s="26">
        <f>+E11+G11</f>
        <v>1541</v>
      </c>
      <c r="E11" s="26">
        <f>301+180+189</f>
        <v>670</v>
      </c>
      <c r="F11" s="27">
        <f t="shared" si="0"/>
        <v>43.47826086956522</v>
      </c>
      <c r="G11" s="26">
        <f>396+141+334</f>
        <v>871</v>
      </c>
      <c r="H11" s="41">
        <f t="shared" si="1"/>
        <v>56.52173913043478</v>
      </c>
    </row>
    <row r="12" spans="1:9" ht="31.5" customHeight="1">
      <c r="A12" s="15" t="s">
        <v>0</v>
      </c>
      <c r="B12" s="29">
        <f>SUM(B7:B11)</f>
        <v>357592</v>
      </c>
      <c r="C12" s="29">
        <f>SUM(C7:C11)</f>
        <v>3003</v>
      </c>
      <c r="D12" s="29">
        <f>SUM(D7:D11)</f>
        <v>62861</v>
      </c>
      <c r="E12" s="29">
        <f>SUM(E7:E11)</f>
        <v>19818</v>
      </c>
      <c r="F12" s="30">
        <f t="shared" si="0"/>
        <v>31.52670177057317</v>
      </c>
      <c r="G12" s="29">
        <f>SUM(G7:G11)</f>
        <v>43043</v>
      </c>
      <c r="H12" s="30">
        <f t="shared" si="1"/>
        <v>68.47329822942683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10" ht="11.25" customHeight="1">
      <c r="A14" s="39" t="s">
        <v>22</v>
      </c>
      <c r="B14" s="39"/>
      <c r="C14" s="39"/>
      <c r="D14" s="39"/>
      <c r="E14" s="39"/>
      <c r="F14" s="39"/>
      <c r="G14" s="39"/>
      <c r="H14" s="13"/>
      <c r="J14" s="12"/>
    </row>
    <row r="15" spans="1:8" ht="11.25" customHeight="1">
      <c r="A15" s="39" t="s">
        <v>21</v>
      </c>
      <c r="B15" s="39"/>
      <c r="C15" s="39"/>
      <c r="D15" s="39"/>
      <c r="E15" s="39"/>
      <c r="F15" s="39"/>
      <c r="G15" s="33"/>
      <c r="H15" s="13"/>
    </row>
    <row r="16" spans="1:8" ht="10.5" customHeight="1">
      <c r="A16" s="14" t="s">
        <v>13</v>
      </c>
      <c r="B16" s="14"/>
      <c r="C16" s="35"/>
      <c r="D16" s="14"/>
      <c r="E16" s="22"/>
      <c r="F16" s="22"/>
      <c r="G16" s="22"/>
      <c r="H16" s="24"/>
    </row>
    <row r="17" spans="2:9" ht="17.25" customHeight="1">
      <c r="B17" s="12"/>
      <c r="D17" s="12"/>
      <c r="E17" s="12"/>
      <c r="F17" s="12"/>
      <c r="G17" s="12"/>
      <c r="H17" s="12"/>
      <c r="I17" s="12"/>
    </row>
    <row r="18" spans="2:9" ht="15" customHeight="1">
      <c r="B18" s="12"/>
      <c r="C18" s="12"/>
      <c r="D18" s="12"/>
      <c r="I18" s="12"/>
    </row>
    <row r="19" spans="1:9" ht="15" customHeight="1">
      <c r="A19" s="1"/>
      <c r="B19" s="1"/>
      <c r="C19" s="1"/>
      <c r="I19" s="12"/>
    </row>
    <row r="20" spans="1:9" ht="15" customHeight="1">
      <c r="A20" s="1"/>
      <c r="B20" s="1"/>
      <c r="C20" s="1"/>
      <c r="I20" s="12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6">
    <mergeCell ref="A1:H1"/>
    <mergeCell ref="A2:H2"/>
    <mergeCell ref="A3:H3"/>
    <mergeCell ref="A4:H4"/>
    <mergeCell ref="A14:G14"/>
    <mergeCell ref="A15:F15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9"/>
  <sheetViews>
    <sheetView zoomScale="120" zoomScaleNormal="120" zoomScaleSheetLayoutView="80" zoomScalePageLayoutView="0" workbookViewId="0" topLeftCell="A1">
      <selection activeCell="C7" sqref="C7"/>
    </sheetView>
  </sheetViews>
  <sheetFormatPr defaultColWidth="11.421875" defaultRowHeight="12.75"/>
  <cols>
    <col min="1" max="1" width="21.2812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4.57421875" style="0" customWidth="1"/>
    <col min="14" max="14" width="7.421875" style="0" customWidth="1"/>
    <col min="15" max="15" width="6.8515625" style="0" customWidth="1"/>
  </cols>
  <sheetData>
    <row r="1" spans="1:8" ht="12.75">
      <c r="A1" s="36" t="s">
        <v>3</v>
      </c>
      <c r="B1" s="36"/>
      <c r="C1" s="36"/>
      <c r="D1" s="36"/>
      <c r="E1" s="36"/>
      <c r="F1" s="36"/>
      <c r="G1" s="36"/>
      <c r="H1" s="36"/>
    </row>
    <row r="2" spans="1:8" ht="12.75">
      <c r="A2" s="37" t="s">
        <v>14</v>
      </c>
      <c r="B2" s="37"/>
      <c r="C2" s="37"/>
      <c r="D2" s="37"/>
      <c r="E2" s="37"/>
      <c r="F2" s="37"/>
      <c r="G2" s="37"/>
      <c r="H2" s="37"/>
    </row>
    <row r="3" spans="1:8" ht="12.75">
      <c r="A3" s="37" t="s">
        <v>4</v>
      </c>
      <c r="B3" s="37"/>
      <c r="C3" s="37"/>
      <c r="D3" s="37"/>
      <c r="E3" s="37"/>
      <c r="F3" s="37"/>
      <c r="G3" s="37"/>
      <c r="H3" s="37"/>
    </row>
    <row r="4" spans="1:8" ht="15" customHeight="1">
      <c r="A4" s="38" t="s">
        <v>18</v>
      </c>
      <c r="B4" s="38"/>
      <c r="C4" s="38"/>
      <c r="D4" s="38"/>
      <c r="E4" s="38"/>
      <c r="F4" s="38"/>
      <c r="G4" s="38"/>
      <c r="H4" s="38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9" ht="33" customHeight="1">
      <c r="A7" s="25" t="s">
        <v>16</v>
      </c>
      <c r="B7" s="26">
        <v>202031</v>
      </c>
      <c r="C7" s="26">
        <v>3180</v>
      </c>
      <c r="D7" s="26">
        <v>67081</v>
      </c>
      <c r="E7" s="26">
        <v>34157</v>
      </c>
      <c r="F7" s="27">
        <f aca="true" t="shared" si="0" ref="F7:F12">+E7/D7*100</f>
        <v>50.91903817772544</v>
      </c>
      <c r="G7" s="26">
        <v>32924</v>
      </c>
      <c r="H7" s="27">
        <f aca="true" t="shared" si="1" ref="H7:H12">+G7/D7*100</f>
        <v>49.08096182227457</v>
      </c>
      <c r="I7" s="31"/>
    </row>
    <row r="8" spans="1:9" ht="33" customHeight="1">
      <c r="A8" s="25" t="s">
        <v>15</v>
      </c>
      <c r="B8" s="26">
        <v>107023</v>
      </c>
      <c r="C8" s="26">
        <v>2386</v>
      </c>
      <c r="D8" s="26">
        <v>45917</v>
      </c>
      <c r="E8" s="26">
        <v>23519</v>
      </c>
      <c r="F8" s="27">
        <f t="shared" si="0"/>
        <v>51.22068079360586</v>
      </c>
      <c r="G8" s="26">
        <v>22398</v>
      </c>
      <c r="H8" s="27">
        <f t="shared" si="1"/>
        <v>48.77931920639414</v>
      </c>
      <c r="I8" s="31"/>
    </row>
    <row r="9" spans="1:8" ht="33" customHeight="1">
      <c r="A9" s="25" t="s">
        <v>9</v>
      </c>
      <c r="B9" s="26">
        <v>32996</v>
      </c>
      <c r="C9" s="26">
        <v>874</v>
      </c>
      <c r="D9" s="26">
        <v>16241</v>
      </c>
      <c r="E9" s="26">
        <v>9559</v>
      </c>
      <c r="F9" s="27">
        <f t="shared" si="0"/>
        <v>58.85721322578659</v>
      </c>
      <c r="G9" s="26">
        <v>6682</v>
      </c>
      <c r="H9" s="27">
        <f t="shared" si="1"/>
        <v>41.142786774213405</v>
      </c>
    </row>
    <row r="10" spans="1:8" ht="33" customHeight="1">
      <c r="A10" s="25" t="s">
        <v>10</v>
      </c>
      <c r="B10" s="26">
        <v>41423</v>
      </c>
      <c r="C10" s="26">
        <v>774</v>
      </c>
      <c r="D10" s="26">
        <v>15711</v>
      </c>
      <c r="E10" s="26">
        <v>6142</v>
      </c>
      <c r="F10" s="27">
        <f t="shared" si="0"/>
        <v>39.09362866781236</v>
      </c>
      <c r="G10" s="26">
        <v>9569</v>
      </c>
      <c r="H10" s="27">
        <f t="shared" si="1"/>
        <v>60.90637133218764</v>
      </c>
    </row>
    <row r="11" spans="1:8" ht="33" customHeight="1">
      <c r="A11" s="32" t="s">
        <v>19</v>
      </c>
      <c r="B11" s="26">
        <v>1613</v>
      </c>
      <c r="C11" s="26">
        <v>48</v>
      </c>
      <c r="D11" s="26">
        <v>1051</v>
      </c>
      <c r="E11" s="26">
        <v>433</v>
      </c>
      <c r="F11" s="27">
        <f t="shared" si="0"/>
        <v>41.198858230256896</v>
      </c>
      <c r="G11" s="26">
        <v>618</v>
      </c>
      <c r="H11" s="27">
        <f t="shared" si="1"/>
        <v>58.801141769743104</v>
      </c>
    </row>
    <row r="12" spans="1:9" ht="31.5" customHeight="1">
      <c r="A12" s="15" t="s">
        <v>0</v>
      </c>
      <c r="B12" s="29">
        <f>SUM(B7:B11)</f>
        <v>385086</v>
      </c>
      <c r="C12" s="29">
        <f>SUM(C7:C11)</f>
        <v>7262</v>
      </c>
      <c r="D12" s="29">
        <f>SUM(D7:D11)</f>
        <v>146001</v>
      </c>
      <c r="E12" s="29">
        <f>SUM(E7:E11)</f>
        <v>73810</v>
      </c>
      <c r="F12" s="30">
        <f t="shared" si="0"/>
        <v>50.554448257203724</v>
      </c>
      <c r="G12" s="29">
        <f>SUM(G7:G11)</f>
        <v>72191</v>
      </c>
      <c r="H12" s="30">
        <f t="shared" si="1"/>
        <v>49.44555174279628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40" t="s">
        <v>17</v>
      </c>
      <c r="B14" s="40"/>
      <c r="C14" s="40"/>
      <c r="D14" s="40"/>
      <c r="E14" s="40"/>
      <c r="F14" s="40"/>
      <c r="G14" s="40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9" ht="17.25" customHeight="1">
      <c r="B16" s="12"/>
      <c r="E16" s="12"/>
      <c r="F16" s="12"/>
      <c r="G16" s="12"/>
      <c r="H16" s="12"/>
      <c r="I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User</cp:lastModifiedBy>
  <cp:lastPrinted>2018-10-10T17:31:01Z</cp:lastPrinted>
  <dcterms:created xsi:type="dcterms:W3CDTF">1999-05-05T13:37:21Z</dcterms:created>
  <dcterms:modified xsi:type="dcterms:W3CDTF">2020-07-09T13:17:52Z</dcterms:modified>
  <cp:category/>
  <cp:version/>
  <cp:contentType/>
  <cp:contentStatus/>
</cp:coreProperties>
</file>