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44" activeTab="0"/>
  </bookViews>
  <sheets>
    <sheet name="Estado de Situación" sheetId="1" r:id="rId1"/>
    <sheet name="Est. de Rendimiento Fin" sheetId="2" r:id="rId2"/>
    <sheet name="Cambio de Patrimonio" sheetId="3" r:id="rId3"/>
    <sheet name="Flujo de Efectivo" sheetId="4" r:id="rId4"/>
    <sheet name="Estado Comparativo" sheetId="5" r:id="rId5"/>
    <sheet name="Notas" sheetId="6" r:id="rId6"/>
    <sheet name="Hoja3" sheetId="7" r:id="rId7"/>
  </sheets>
  <definedNames>
    <definedName name="_xlnm.Print_Area" localSheetId="0">'Estado de Situación'!$B$2:$D$51</definedName>
    <definedName name="_xlnm.Print_Area" localSheetId="6">'Hoja3'!$A$1:$A$190</definedName>
    <definedName name="_xlnm.Print_Area" localSheetId="5">'Notas'!$A$178:$I$194</definedName>
  </definedNames>
  <calcPr fullCalcOnLoad="1"/>
</workbook>
</file>

<file path=xl/sharedStrings.xml><?xml version="1.0" encoding="utf-8"?>
<sst xmlns="http://schemas.openxmlformats.org/spreadsheetml/2006/main" count="564" uniqueCount="446">
  <si>
    <t>Activos</t>
  </si>
  <si>
    <t>Activos corrientes</t>
  </si>
  <si>
    <t>Pagos anticipados (Nota 12)</t>
  </si>
  <si>
    <t>Total activos corrientes</t>
  </si>
  <si>
    <t>Activos no corrientes</t>
  </si>
  <si>
    <t>Total activos no corrientes</t>
  </si>
  <si>
    <t>Total activos</t>
  </si>
  <si>
    <t>Pasivos         Pasivos corrientes</t>
  </si>
  <si>
    <t>Total pasivos corrientes</t>
  </si>
  <si>
    <t>Pasivos no corrientes</t>
  </si>
  <si>
    <t>Total pasivos no corrientes</t>
  </si>
  <si>
    <t>Total pasivos</t>
  </si>
  <si>
    <t>Capital</t>
  </si>
  <si>
    <t>Total activos netos/patrimonio</t>
  </si>
  <si>
    <t>Estado de Situación Financiera</t>
  </si>
  <si>
    <t xml:space="preserve"> (Valores en RD$)</t>
  </si>
  <si>
    <t xml:space="preserve">Efectivo y equivalente de efectivo (Notas 7) </t>
  </si>
  <si>
    <t>Inversiones a corto plazo (Nota 8)</t>
  </si>
  <si>
    <t>Porción corriente de documentos por cobrar (Nota 9)</t>
  </si>
  <si>
    <t>Cuenta por cobrar a corto plazo (Notas 10)</t>
  </si>
  <si>
    <t xml:space="preserve"> Inventarios (Nota 11)</t>
  </si>
  <si>
    <t>Estado de Rendimiento Financiero</t>
  </si>
  <si>
    <t>Impuestos</t>
  </si>
  <si>
    <t>Ingresos por transacciones con contraprestación</t>
  </si>
  <si>
    <t>Transferencias y donaciones</t>
  </si>
  <si>
    <t>Total ingresos</t>
  </si>
  <si>
    <t>Sueldos, salarios y beneficios a empleados</t>
  </si>
  <si>
    <t>Suministros y material para consumo</t>
  </si>
  <si>
    <t>Gasto de depreciación y amortización</t>
  </si>
  <si>
    <t>Otros gastos</t>
  </si>
  <si>
    <t>Gastos financieros</t>
  </si>
  <si>
    <t>Total gastos</t>
  </si>
  <si>
    <t>Resultado del período (ahorro / desahorro)</t>
  </si>
  <si>
    <t>Estado de Cambio de Activo Neto / Patrimonio</t>
  </si>
  <si>
    <t>(Valores en RD$)</t>
  </si>
  <si>
    <t>Capital Aportado</t>
  </si>
  <si>
    <t>Cambios en Políticas Contables</t>
  </si>
  <si>
    <t>Revaluación</t>
  </si>
  <si>
    <t>Resultados Acumulados</t>
  </si>
  <si>
    <t>Ajuste al patrimonio</t>
  </si>
  <si>
    <t>Resultado del período</t>
  </si>
  <si>
    <t xml:space="preserve">  -</t>
  </si>
  <si>
    <t>Efecto del gasto de depreciación de los activos revaluados</t>
  </si>
  <si>
    <t>Total Activos Netos / Patrimonio</t>
  </si>
  <si>
    <t>Estado de Flujo de Efectivo</t>
  </si>
  <si>
    <t>Flujo de efectivo procedentes de actividades operativas</t>
  </si>
  <si>
    <t>Cobros impuestos</t>
  </si>
  <si>
    <t>Otros cobros</t>
  </si>
  <si>
    <t>Pagos a proveedores</t>
  </si>
  <si>
    <t>Otros pagos</t>
  </si>
  <si>
    <t>Flujos de efectivo netos de las actividades de operación</t>
  </si>
  <si>
    <t>Flujos de efectivo de las actividades de inversión</t>
  </si>
  <si>
    <t>Pagos por adquisición de propiedad, planta y equipo</t>
  </si>
  <si>
    <t>Flujos de efectivo netos por las actividades de inversión</t>
  </si>
  <si>
    <t>Flujos de efectivo de las actividades de financiación</t>
  </si>
  <si>
    <t>Cobro por emisión de títulos de deudas, bonos</t>
  </si>
  <si>
    <t>Pago reembolso en efectivo de los montos recibidos en emisión de títulos de deudas, bonos</t>
  </si>
  <si>
    <t>Flujos de efectivo netos por las actividades de financiación</t>
  </si>
  <si>
    <t>Efectivo y equivalentes al efectivo al final del periodo</t>
  </si>
  <si>
    <t>Presupuesto sobre la Base de Efectivo</t>
  </si>
  <si>
    <t>(Clasificación de Ingresos y Gastos por Objeto)</t>
  </si>
  <si>
    <t xml:space="preserve">Cambio en políticas contables </t>
  </si>
  <si>
    <t>Revaluación de Propiedad, planta y equipo</t>
  </si>
  <si>
    <t>Cobros por venta de bienes y servicios y arrendamientos</t>
  </si>
  <si>
    <t xml:space="preserve"> Cobros de subvenciones, transferencias, y otras asignaciones </t>
  </si>
  <si>
    <t xml:space="preserve"> Cobros de intereses financieros</t>
  </si>
  <si>
    <t>Pagos a los trabajadores o en beneficio de ellos</t>
  </si>
  <si>
    <t>Pagos de pensiones y jubilaciones</t>
  </si>
  <si>
    <t xml:space="preserve">Pagos por contribuciones a la seguridad social </t>
  </si>
  <si>
    <t>Pagos por costos de construcciones y desarrollos en proceso</t>
  </si>
  <si>
    <t xml:space="preserve">Incremento/(Disminución) neta en el efectivo y equivalentes al efectivo </t>
  </si>
  <si>
    <t>Efectivo y equivalentes al efectivo al principio del periodo</t>
  </si>
  <si>
    <t>Adquisición de Activos Financieros con fines de Políticas</t>
  </si>
  <si>
    <t>Variación (D=A-B)</t>
  </si>
  <si>
    <t xml:space="preserve">Estado de Comparación de los Importes Presupuestados y Realizados </t>
  </si>
  <si>
    <t>% de Variac Ejecución (C=B/A)</t>
  </si>
  <si>
    <t>Nota#  7 Efectivo y equivalentes de efectivo.</t>
  </si>
  <si>
    <t>DESCRIPCIÓN</t>
  </si>
  <si>
    <t>Prima Cuenta en Dolares</t>
  </si>
  <si>
    <t>Efectivo en Caja</t>
  </si>
  <si>
    <t>Caja Chica</t>
  </si>
  <si>
    <t xml:space="preserve">Total disponibilidades en Cuentas  Bancarias. </t>
  </si>
  <si>
    <t xml:space="preserve">Certificado Financiero Infotep Banco de Reservas </t>
  </si>
  <si>
    <t>Certificado Financiero Infotep Banco Hipotecario Dominicano</t>
  </si>
  <si>
    <t>Certificado Financiero Coop. De Empleados Infotep</t>
  </si>
  <si>
    <t>Certificado Financiero Infotep Banco Popular Dominicano</t>
  </si>
  <si>
    <t>Aportes por Recibir 1 y 1/2% de la Ley 116</t>
  </si>
  <si>
    <t xml:space="preserve">Total  Documentos por Cobrar a Corto Plazo </t>
  </si>
  <si>
    <t>Cuenta por Cobrar Funsionarios y Empleados</t>
  </si>
  <si>
    <t>Nota# 11 Inventarios</t>
  </si>
  <si>
    <t>Materiales de Consumo Cursos, Papelerias y Utiles de Oficinas, Aseo y Limpieza</t>
  </si>
  <si>
    <t xml:space="preserve">Total Inventario </t>
  </si>
  <si>
    <t>Nota# 12 Pagos anticipados</t>
  </si>
  <si>
    <t>DESCRIPCION</t>
  </si>
  <si>
    <t>Terreno</t>
  </si>
  <si>
    <t>Infraestructura</t>
  </si>
  <si>
    <t>Edif. Y componente</t>
  </si>
  <si>
    <t>Maq. Y Equipos</t>
  </si>
  <si>
    <t>Equipo Transp y otros</t>
  </si>
  <si>
    <t>Contruciones en Proceso</t>
  </si>
  <si>
    <t>Total</t>
  </si>
  <si>
    <t>Adiciones</t>
  </si>
  <si>
    <t>Retiros</t>
  </si>
  <si>
    <t>otros</t>
  </si>
  <si>
    <t>Transferencias</t>
  </si>
  <si>
    <t>Saldo al final del periodo</t>
  </si>
  <si>
    <t xml:space="preserve">Dep. Acum. al inicio del periodo  </t>
  </si>
  <si>
    <t>Cargo del periodo</t>
  </si>
  <si>
    <t>X</t>
  </si>
  <si>
    <t>Nota#14 Activos intangibles</t>
  </si>
  <si>
    <t xml:space="preserve">DESCRIPCION </t>
  </si>
  <si>
    <t>Nota# 15 Otros activos no  financieros</t>
  </si>
  <si>
    <t>Bibliotecas y Libros</t>
  </si>
  <si>
    <t>Nota#16 Cuentas por pagar a corto plazo</t>
  </si>
  <si>
    <t>Nota#17 Retenciones y acumulaciones por pagar</t>
  </si>
  <si>
    <t>Fondos para Empleados Pensionados</t>
  </si>
  <si>
    <t xml:space="preserve">Transferencia Corrientes del Sector Privado  1% y 1/2%  Ley 116 </t>
  </si>
  <si>
    <t xml:space="preserve">Ventas de Bienes y Servicios </t>
  </si>
  <si>
    <t xml:space="preserve">Otros ingresos no Tributarios  </t>
  </si>
  <si>
    <t>Ingresos por Intereses</t>
  </si>
  <si>
    <t>Total Ingresos no Tributarios</t>
  </si>
  <si>
    <t>Total Donaciones Corrientes Recibidas</t>
  </si>
  <si>
    <t xml:space="preserve">GASTOS </t>
  </si>
  <si>
    <t xml:space="preserve">Sueldos  </t>
  </si>
  <si>
    <t>Sueldos Pensionados</t>
  </si>
  <si>
    <t xml:space="preserve">Contribuciones a la Seguridad Social  </t>
  </si>
  <si>
    <t>Horas Extras</t>
  </si>
  <si>
    <t>Compensación</t>
  </si>
  <si>
    <t>Regalía Pascual</t>
  </si>
  <si>
    <t>Bonificaciones</t>
  </si>
  <si>
    <t>Vacaciones</t>
  </si>
  <si>
    <t>Seguros</t>
  </si>
  <si>
    <t xml:space="preserve">Dietas </t>
  </si>
  <si>
    <t>Prestaciones Laborales</t>
  </si>
  <si>
    <t>Otros</t>
  </si>
  <si>
    <t>Total Remuneraciones</t>
  </si>
  <si>
    <t>Materiales de Limpieza</t>
  </si>
  <si>
    <t>Utiles de Escritorio, Oficina y enseñanza</t>
  </si>
  <si>
    <t>Combustibles de la  Planta, Lubricantes, Productos Químicos y Conexos</t>
  </si>
  <si>
    <t>Productos y Útiles Varios</t>
  </si>
  <si>
    <t>Total Materiales y Suministros</t>
  </si>
  <si>
    <t>Edificios e Instalaciones Eléctricas</t>
  </si>
  <si>
    <t>Maquinarias Equipos y Herramientas</t>
  </si>
  <si>
    <t>Mobiliarios y Equipos de Oficinas</t>
  </si>
  <si>
    <t>Equipos de Transporte</t>
  </si>
  <si>
    <t>Equipos de Cómputo</t>
  </si>
  <si>
    <t>Total Depreciación y Amortización</t>
  </si>
  <si>
    <t>Servicios de Comunicaciones</t>
  </si>
  <si>
    <t>Servicios Básicos</t>
  </si>
  <si>
    <t>Publicidad, Impresos y Encuadernaciones</t>
  </si>
  <si>
    <t>Alquileres</t>
  </si>
  <si>
    <t>Conservación, Reparaciones Menores y Construcciones</t>
  </si>
  <si>
    <t>Otros Servicios no Personales</t>
  </si>
  <si>
    <t>Honorarios</t>
  </si>
  <si>
    <t>Subtotal Servicios No Personales</t>
  </si>
  <si>
    <t>Propiedad, planta y equipo neto (Nota 13)</t>
  </si>
  <si>
    <t xml:space="preserve"> Activos intangibles (Nota 14)</t>
  </si>
  <si>
    <t>Otros activos no financieros (Nota 15)</t>
  </si>
  <si>
    <t>Cuentas por pagar a corto plazo (Nota 16)</t>
  </si>
  <si>
    <t>Retenciones y acumulaciones por pagar (Nota 17)</t>
  </si>
  <si>
    <t>Concepto</t>
  </si>
  <si>
    <t>Presupuesto Reformado (A)</t>
  </si>
  <si>
    <t>Presupuesto Ejecutado (B)</t>
  </si>
  <si>
    <t>Ingresos totales</t>
  </si>
  <si>
    <t>Contribuciones Sociales</t>
  </si>
  <si>
    <t>Donaciones</t>
  </si>
  <si>
    <t>Ingresos por contraprestación</t>
  </si>
  <si>
    <t>Otros ingresos</t>
  </si>
  <si>
    <t>Venta de activos no financieros</t>
  </si>
  <si>
    <t>Activos financieros con fines de política</t>
  </si>
  <si>
    <t>Ingresos a especificar</t>
  </si>
  <si>
    <t>Gastos totales</t>
  </si>
  <si>
    <t>Remuneraciones y contribuciones</t>
  </si>
  <si>
    <t>Contratación de servicios</t>
  </si>
  <si>
    <t>Materiales y suministros</t>
  </si>
  <si>
    <t>Transferencias corrientes</t>
  </si>
  <si>
    <t>Transferencias de capital</t>
  </si>
  <si>
    <t>Bienes muebles, inmuebles e intangibles</t>
  </si>
  <si>
    <t>Obras</t>
  </si>
  <si>
    <t>NOTAS A LOS ESTADOS FINANCIEROS</t>
  </si>
  <si>
    <t>Nota #1 Entidad económica</t>
  </si>
  <si>
    <t>El Instituto Nacional de Formación Técnico Profesional ( INFOTEP ), es una institución autónoma del Estado, de carácter no lucrativo y patrimonio propio, creado por la Ley No. 116 de Enero de 1980, con el objetivo de liderar, coordinar e impulsar el Sistema Nacional de Formación Profesional para el trabajo productivo, concentrando sus esfuerzos en asesorar al Estado, promover, preparar y certificar los recursos humanos, auspiciar la promoción social del Trabajador y asesorar a las empresas para satisfacer las necesidades de capacitación de los agentes económicos, garantizando una oferta ajustada a los requerimientos de sus clientes y relacionados.</t>
  </si>
  <si>
    <t xml:space="preserve">Nota #2 Base de presentación </t>
  </si>
  <si>
    <t>Los Estados Financieros han sido preparados de conformidad con las Normas Internacionales de Contabilidad del Sector Público (NICSP), adoptadas por la Dirección General de Contabilidad Gubernamental de la República Dominicana (Digecog).</t>
  </si>
  <si>
    <t>El Instituto Nacional de Formación Técnico Profesional ( INFOTEP ) presenta su presupuesto aprobado según la base contable de efectivo y los Estados Financieros sobre  la base de lo  devengado conforme a las estipulaciones de las NICESP 24 “Presentación de Información del Presupuesto en los Estados Financieros”.</t>
  </si>
  <si>
    <t xml:space="preserve">La emisión y aprobación final de los Estados Financieros debe ser autorizada por el funcionario de más alto nivel </t>
  </si>
  <si>
    <t xml:space="preserve">Nota # 3 Moneda funcional y de presentación </t>
  </si>
  <si>
    <t>Los Estados Financieros están presentados en pesos dominicanos (RD$) moneda de curso legal en República Dominicana.</t>
  </si>
  <si>
    <t>Nota #4 Uso de estimados y Juicios</t>
  </si>
  <si>
    <t>La preparación de los Estados Financieros de confirmada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</si>
  <si>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</si>
  <si>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</si>
  <si>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se determina si un acuerdo contiene un arrendamiento y su clasificación.</t>
  </si>
  <si>
    <t>Supuesto e incertidumbre en las estimaciones</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</si>
  <si>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</si>
  <si>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</si>
  <si>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t>Cuando se mide el valor razonable de un activo o pasivo, El Instituto Nacional de Formación Técnico Profesional (INFOTEP) utiliza siempre que sea posible, precios cotizados en un mercado activo.</t>
  </si>
  <si>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</si>
  <si>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</si>
  <si>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</si>
  <si>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</si>
  <si>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</si>
  <si>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</si>
  <si>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Instituto Nacional de Formación Técnico Profesional (INFOTEP) reconoce las transferencias entre los niveles de la jerarquía del valor razonable al final del periodo sobre el que se informa durante el que ocurrió el cambio.</t>
  </si>
  <si>
    <t xml:space="preserve">Nota #5 Base de medición </t>
  </si>
  <si>
    <t>Los Estados Financieros se elaboran sobre la base del costo histórico, a excepción de los terrenos y edificios los cuales son valuados mediante tasaciones realizadas por un experto externo.</t>
  </si>
  <si>
    <t>Nota#6 Resumen de Políticas Contables significativas</t>
  </si>
  <si>
    <r>
      <rPr>
        <b/>
        <sz val="12"/>
        <color indexed="8"/>
        <rFont val="INFOTEXT"/>
        <family val="1"/>
      </rPr>
      <t>A)Registro e Imputación Presupuestaria</t>
    </r>
    <r>
      <rPr>
        <sz val="12"/>
        <color indexed="8"/>
        <rFont val="INFOTEXT"/>
        <family val="1"/>
      </rPr>
      <t xml:space="preserve">                                                                                                                                                                                                                                                                                                                                                                                                                                                                             El Sistema de Contabilidad registra, la obtención de los ingresos y ejecución de los gastos autorizados en el presupuesto del Sector Público e imputadas a la partida presupuestarias, de conformidad con las normas, criterios y momentos contables establecidos por la Dirección General de Contabilidad Gubernamental (DIGECOG). Las transacciones presupuestarias de gastos se registran en el sistema por el método de partida doble, en reconocimiento de la obligación o gasto devengado y pagado o extinción de la obligación. Así mismo, las transaciones relativas a los ingresos deberán registrarse en la etapa percibida.                                                        </t>
    </r>
  </si>
  <si>
    <r>
      <rPr>
        <b/>
        <sz val="12"/>
        <color indexed="8"/>
        <rFont val="INFOTEXT"/>
        <family val="1"/>
      </rPr>
      <t xml:space="preserve">B) Exposición </t>
    </r>
    <r>
      <rPr>
        <sz val="12"/>
        <color indexed="8"/>
        <rFont val="INFOTEXT"/>
        <family val="1"/>
      </rPr>
      <t xml:space="preserve">                                                                                                                                                                                                                                                                                                                                                                                                                                                                                                                              Los Estados Financieros, deben contener o exponer toda la información necesaria para expresar adecuadamente la situación económica-financiera, los recursos y gastos de la entidad económica de manera que los usuarios de la información puedan tomar las decisiones pertinentes.  </t>
    </r>
  </si>
  <si>
    <r>
      <rPr>
        <b/>
        <sz val="12"/>
        <color indexed="8"/>
        <rFont val="INFOTEXT"/>
        <family val="1"/>
      </rPr>
      <t>C) Uniformidad</t>
    </r>
    <r>
      <rPr>
        <sz val="12"/>
        <color indexed="8"/>
        <rFont val="INFOTEXT"/>
        <family val="1"/>
      </rPr>
      <t xml:space="preserve">
La interpretación y análisis de los Estados Financieros, requieren la posibilidad de comparar la situación financiera de la entidad económica y los resultados de operaciones en distintas épocas de actividad, en consecuencia, es necesario que la aplicación de las prácticas y procedimientos contables se haga de manera uniforme y consistente, tanto para el período a que se refieren los Estados Financieros así como para los anteriores.
La identificación de las transacciones de la entidad económica se efectúa sobre la base de la utilización de los clasificadores de cuentas presupuestarias y contables. La aplicación uniforme de éstos, hace compatible la información que generan todas las áreas de gestión del Gobierno Central. 
</t>
    </r>
  </si>
  <si>
    <r>
      <rPr>
        <b/>
        <sz val="12"/>
        <color indexed="8"/>
        <rFont val="INFOTEXT"/>
        <family val="1"/>
      </rPr>
      <t>D) Prudencia</t>
    </r>
    <r>
      <rPr>
        <sz val="12"/>
        <color indexed="8"/>
        <rFont val="INFOTEXT"/>
        <family val="1"/>
      </rPr>
      <t xml:space="preserve">
Cuando existen alternativas de procedimiento contable idóneo, igualmente válidas para tratar la medición de un mismo hecho económico-financiero, se adopta el que muestre un resultado y la posición financiera más cercana a la realidad.
</t>
    </r>
  </si>
  <si>
    <r>
      <rPr>
        <b/>
        <sz val="12"/>
        <color indexed="8"/>
        <rFont val="INFOTEXT"/>
        <family val="1"/>
      </rPr>
      <t>E) No Compensación</t>
    </r>
    <r>
      <rPr>
        <sz val="12"/>
        <color indexed="8"/>
        <rFont val="INFOTEXT"/>
        <family val="1"/>
      </rPr>
      <t xml:space="preserve">
En ningún caso se realiza compensación de partidas del activo y del pasivo del Balance General, ni de las partidas de ingresos y gastos, que constituyen el Estado de Resultados económico-patrimonial, ni los gastos e ingresos que integran el Estado de Liquidación del Presupuesto.  Los elementos que componen las distintas partidas del activo y del pasivo son valoradas separadamente.</t>
    </r>
  </si>
  <si>
    <r>
      <rPr>
        <b/>
        <sz val="12"/>
        <color indexed="8"/>
        <rFont val="INFOTEXT"/>
        <family val="1"/>
      </rPr>
      <t>F) Integridad</t>
    </r>
    <r>
      <rPr>
        <sz val="12"/>
        <color indexed="8"/>
        <rFont val="INFOTEXT"/>
        <family val="1"/>
      </rPr>
      <t xml:space="preserve">
Los Estados Financieros del INFOTEP, constituyen la expresión final de los registros sistemáticos, correspondientes a la totalidad de los hechos financieros y económicos.
</t>
    </r>
  </si>
  <si>
    <r>
      <rPr>
        <b/>
        <sz val="12"/>
        <color indexed="8"/>
        <rFont val="INFOTEXT"/>
        <family val="1"/>
      </rPr>
      <t>G) Oportunidad</t>
    </r>
    <r>
      <rPr>
        <sz val="12"/>
        <color indexed="8"/>
        <rFont val="INFOTEXT"/>
        <family val="1"/>
      </rPr>
      <t xml:space="preserve">
El Sistema de Contabilidad del INFOTEP, comprende el registro, procesamiento y presentación de la información contable en los momentos y circunstancias debidas.
</t>
    </r>
  </si>
  <si>
    <r>
      <rPr>
        <b/>
        <sz val="12"/>
        <color indexed="8"/>
        <rFont val="INFOTEXT"/>
        <family val="1"/>
      </rPr>
      <t>H) Transparencia</t>
    </r>
    <r>
      <rPr>
        <sz val="12"/>
        <color indexed="8"/>
        <rFont val="INFOTEXT"/>
        <family val="1"/>
      </rPr>
      <t xml:space="preserve">
Los Estados Financieros, son elaborados para ser presentados a la Cámara de Cuentas, a la Contraloría General, a la Dirección General de Contabilidad Gubernamental y disponible a terceros interesados de acuerdo a nuestra ley y a la ley de libre acceso a la información.
</t>
    </r>
  </si>
  <si>
    <r>
      <rPr>
        <b/>
        <sz val="12"/>
        <color indexed="8"/>
        <rFont val="INFOTEXT"/>
        <family val="1"/>
      </rPr>
      <t>I) Legalidad</t>
    </r>
    <r>
      <rPr>
        <sz val="12"/>
        <color indexed="8"/>
        <rFont val="INFOTEXT"/>
        <family val="1"/>
      </rPr>
      <t xml:space="preserve">
Cuando producto de la aplicación y/o interpretación de un principio de contabilidad, se produzcan situaciones que contravengan disposiciones legales vigentes, se considerará la primacía de la legislación respecto a las normas contables. La primacía de registrar y exponer el hecho económico de acuerdo a las disposiciones legales, si se produjere, se consignará en Nota a los Estados Financieros.
</t>
    </r>
  </si>
  <si>
    <r>
      <rPr>
        <b/>
        <sz val="12"/>
        <color indexed="8"/>
        <rFont val="INFOTEXT"/>
        <family val="1"/>
      </rPr>
      <t>K) Información Comparativa</t>
    </r>
    <r>
      <rPr>
        <sz val="12"/>
        <color indexed="8"/>
        <rFont val="INFOTEXT"/>
        <family val="1"/>
      </rPr>
      <t xml:space="preserve">
Los Estados Financieros así como las Notas que son parte integral de los mismos, presentan información comparativa, respecto al período anterior. La información comparativa se presenta en la parte narrativa y descriptiva.
</t>
    </r>
  </si>
  <si>
    <t>Instrumentos financieros</t>
  </si>
  <si>
    <t>Especificar donde se clasifican los activos y pasivos financieros.</t>
  </si>
  <si>
    <t>Activos y pasivos financieros no derivados – reconocimiento y baja en cuentas</t>
  </si>
  <si>
    <r>
      <rPr>
        <b/>
        <sz val="12"/>
        <color indexed="8"/>
        <rFont val="INFOTEXT"/>
        <family val="1"/>
      </rPr>
      <t>a)</t>
    </r>
    <r>
      <rPr>
        <sz val="12"/>
        <color indexed="8"/>
        <rFont val="INFOTEXT"/>
        <family val="1"/>
      </rPr>
      <t xml:space="preserve"> La moneda de curso legal es el Peso Dominicano (RD$) y se expresa a su valor nominal.  Por otra parte, la moneda extranjera se valúa por la tasa de cambio para la compra vigente, al momento de cada transacción y al cierre de cada ejercicio, por su cotización al tipo de cambio comprador a esa fecha.</t>
    </r>
  </si>
  <si>
    <r>
      <rPr>
        <b/>
        <sz val="12"/>
        <color indexed="8"/>
        <rFont val="INFOTEXT"/>
        <family val="1"/>
      </rPr>
      <t xml:space="preserve">b) </t>
    </r>
    <r>
      <rPr>
        <sz val="12"/>
        <color indexed="8"/>
        <rFont val="INFOTEXT"/>
        <family val="1"/>
      </rPr>
      <t xml:space="preserve">La adquisición de Títulos y Valores Negociables se registrarán por su valor de costo o adquisición. 
A la fecha de presentación de los Estados Financieros, se deben valuar a su valor de costo. 
Las inversiones a plazo fijo o indefinidos, no vencidos al cierre del ejercicio fiscal, se valúan por su valor nominal más los intereses devengados hasta esa fecha. 
</t>
    </r>
  </si>
  <si>
    <r>
      <t xml:space="preserve">c) </t>
    </r>
    <r>
      <rPr>
        <sz val="12"/>
        <color indexed="8"/>
        <rFont val="INFOTEXT"/>
        <family val="1"/>
      </rPr>
      <t>Las cuentas y documentos por cobrar a corto plazo, son valuados conforme a las acreencias que tenga la entidad económica hacia los terceros, según surjan de los derechos u obligaciones resultantes de cada transacción.</t>
    </r>
  </si>
  <si>
    <t xml:space="preserve">Activos financieros no derivados – medición </t>
  </si>
  <si>
    <t xml:space="preserve">Los bienes de cambio o de consumo se valúan al costo de adquisición o producción en que se incurre para obtener el bien.  El costo de adquisición está constituido por los montos de las erogaciones efectuadas para su compra o producción y todos los gastos incurridos para situarlo en el lugar de destino, ajustado a las condiciones de su uso o venta.
Los costos por intereses relacionados con el financiamiento de la adquisición o producción del bien, no forman parte del costo del mismo. Por otra parte, las bonificaciones (descuentos) por pronto pago son consideradas al determinar el costo de los mismos.
</t>
  </si>
  <si>
    <t xml:space="preserve">Pasivos financieros no derivados – medición </t>
  </si>
  <si>
    <t xml:space="preserve">Los pasivos por concepto de deudas se contabilizan por el valor de los bienes adquiridos y los servicios recibidos, deduciendo los descuentos comerciales obtenidos, si aplican.
Los pasivos asumidos por concepto de préstamos en efectivo por la colocación de títulos de deuda pública y por contratos de préstamos con Organismos Internacionales, Bilaterales y Multilaterales de Crédito, son registrados por el importe del valor nominal de los títulos colocados y por los tramos efectivamente desembolsados de los contratos de préstamos suscritos.
Los pasivos en moneda extranjera se valúan de acuerdo a la cotización de la moneda de que se trate, al tipo de cambio comprador a la fecha del ingreso de los fondos. Al cierre del ejercicio contable los montos no pagados o pendientes de pago se ajustan a la cotización de la moneda vigente a esa fecha.
</t>
  </si>
  <si>
    <t>Inventarios de materiales de oficina</t>
  </si>
  <si>
    <t>Los inventarios están valuados bajo el método de Promedio Ponderado.</t>
  </si>
  <si>
    <t>Propiedad, mobiliario y equipos</t>
  </si>
  <si>
    <t xml:space="preserve">Reconocimiento y medición </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</si>
  <si>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Los costos de construcción incluyen los costos directos e indirectos, incluyendo los costos de administración de la obra, incurridos y devengados durante el período efectivo de la construcción.
Los bienes recibidos en donación son contabilizados a valor corriente, representado por el importe de efectivo y otras partidas equivalentes, que debería pagarse para adquirirlo en las condiciones en que se encuentren.
Los bienes adquiridos en monedas extranjeras se registran al tipo de cambio vigente a la fecha de la adquisición.
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
Los bienes inmuebles son contabilizados de acuerdo a la última valuación fiscal conocida, y de no resultar factible su obtención, se recurrirá a su tasación. 
</t>
  </si>
  <si>
    <t>Costos posteriores</t>
  </si>
  <si>
    <t>Las mejoras en propiedades ajenas y de la institución, se amortizan en un período de tres (3) años.</t>
  </si>
  <si>
    <t>Depreciación</t>
  </si>
  <si>
    <t>Los activos fijos se registran a su costo de adquisición y el valor de donación. Y son depreciados en base al metodo de la Linea Recta, adoptado como método general aplicable a todo el Sector Público.</t>
  </si>
  <si>
    <t>Revaluación y devaluaciones</t>
  </si>
  <si>
    <t>Indicar que tratamiento se le dará a la depreciación al momento de la revaluación, conforme a las estipulaciones de la NICSP No. 17.</t>
  </si>
  <si>
    <t>Otros activos</t>
  </si>
  <si>
    <t>Estas partidas de los activos no corrientes, se registran por su valor de adquisición o su valor corriente cuando no existe contraprestación, como es el caso de la donación.</t>
  </si>
  <si>
    <t xml:space="preserve">Desembolsos posteriores </t>
  </si>
  <si>
    <t>Indicar cuando se capitalizan.</t>
  </si>
  <si>
    <t xml:space="preserve">Amortización </t>
  </si>
  <si>
    <t>Forma de cálculo.</t>
  </si>
  <si>
    <t xml:space="preserve">Deterioro del valor  </t>
  </si>
  <si>
    <t>Activos financieros no derivados</t>
  </si>
  <si>
    <t>Activos financieros medidos a costo amortizado</t>
  </si>
  <si>
    <t>Activos no financieros</t>
  </si>
  <si>
    <t>Provisiones</t>
  </si>
  <si>
    <t xml:space="preserve">Las provisiones se determinan como el resultado de estimaciones basadas en la experiencia sobre la incobrabilidad o riesgo del rubro de que se trate.
</t>
  </si>
  <si>
    <t>Beneficios a los empleados</t>
  </si>
  <si>
    <t>Planes de aportaciones definidas</t>
  </si>
  <si>
    <t>Los aportes al Sistema Dominicano de Seguridad Social se reconocen en la retención aplicada en la nómina de pagos a los empleados, y el aporte por parte de la institución, en erogaciones a través de cheques, según la Ley de Seguridad Social 87-01</t>
  </si>
  <si>
    <t>Agregar otros aspectos de beneficios a empleados, diferentes a los salarios.</t>
  </si>
  <si>
    <t>Regalía Pascual, ayuda escolar, salario 14, bono por antigüedad.</t>
  </si>
  <si>
    <t>Reconocimiento de ingresos</t>
  </si>
  <si>
    <t>Los ingresos son reconocidos en los resultados del ejercicio a medida que se perciben, de las Donaciones y Contribuciones de Capital del Gobierno  y de Otras Instituciones tanto Pública como Privada, así como los aportes del 1% y ½%  de la Ley  116. Las transferencias de capital recibidas en efectivo, procedentes del Sector Privado y del Sector Público. Las donaciones de capital recibidas en efectivo, procedentes de Gobiernos Extranjeros, del Sector Privado Externo, recibidas tanto en moneda extranjera y moneda Nacional.</t>
  </si>
  <si>
    <t xml:space="preserve">Impuesto sobre la renta </t>
  </si>
  <si>
    <t>El Instituto Nacional de Formación Técnico Profesional (INFOTEP) por ser una entidad gubernamental sin fines de lucro está exenta de pagar impuesto sobre la renta, pero si funciona como agente de retención.</t>
  </si>
  <si>
    <t>INSTITUTO NACIONAL DE FORMACIÓN TÉCNICO PROFESIONAL (INFOTEP)</t>
  </si>
  <si>
    <t>El Instituto Nacional de Formación Técnico Profesional (INFOTEP), es una institución autónoma del Estado, de carácter no lucrativo y patrimonio propio, creado por la Ley No. 116 de Enero de 1980, con el objetivo de liderar, coordinar e impulsar el Sistema Nacional de Formación Profesional para el trabajo productivo, concentrando sus esfuerzos en asesorar al Estado, promover, preparar y certificar los recursos humanos, auspiciar la promoción social del Trabajador y asesorar a las empresas para satisfacer las necesidades de capacitación de los agentes económicos, garantizando una oferta ajustada a los requerimientos de sus clientes y relacionados.</t>
  </si>
  <si>
    <t>Los Estados Financieros han sido preparados de conformidad con las Normas Internacionales de Contabilidad del Sector Público (NICSP), adoptadas por la Dirección General de Contabilidad Gubernamental de la República Dominicana (DIGECOG).</t>
  </si>
  <si>
    <t>El Instituto Nacional de Formación Técnico Profesional (INFOTEP) presenta su presupuesto aprobado según la base contable de efectivo y los Estados Financieros sobre la base de lo devengado conforme a las estipulaciones de las NICESP 24 “Presentación de Información del Presupuesto en los Estados Financieros”.</t>
  </si>
  <si>
    <r>
      <t>Medición de los valores razonables</t>
    </r>
    <r>
      <rPr>
        <i/>
        <sz val="12"/>
        <color indexed="8"/>
        <rFont val="Times New Roman"/>
        <family val="1"/>
      </rPr>
      <t>.</t>
    </r>
  </si>
  <si>
    <t>Nivel 1: Precios (no-ajustados) en mercados activos para activos o pasivos idénticos.</t>
  </si>
  <si>
    <r>
      <t>A)</t>
    </r>
    <r>
      <rPr>
        <sz val="7"/>
        <color indexed="8"/>
        <rFont val="Times New Roman"/>
        <family val="1"/>
      </rPr>
      <t xml:space="preserve">    </t>
    </r>
    <r>
      <rPr>
        <sz val="12"/>
        <color indexed="8"/>
        <rFont val="Times New Roman"/>
        <family val="1"/>
      </rPr>
      <t xml:space="preserve">Registro e Imputación Presupuestaria </t>
    </r>
  </si>
  <si>
    <t xml:space="preserve">                                                                                                                                                                                                                                                                                                                                                                                                                                                                          El Sistema de Contabilidad registra, la obtención de los ingresos y ejecución de los gastos autorizados en el presupuesto del Sector Público e imputadas a la partida presupuestarias, de conformidad con las normas, criterios y momentos contables establecidos por la Dirección General de Contabilidad Gubernamental (DIGECOG). Las transacciones presupuestarias de gastos se registran en el sistema por el método de partida doble, en reconocimiento de la obligación o gasto devengado y pagado o extinción de la obligación. Así mismo, las transacciones relativas a los ingresos deberán registrarse en la etapa percibida.                                                        </t>
  </si>
  <si>
    <r>
      <t>B)</t>
    </r>
    <r>
      <rPr>
        <sz val="7"/>
        <color indexed="8"/>
        <rFont val="Times New Roman"/>
        <family val="1"/>
      </rPr>
      <t xml:space="preserve">    </t>
    </r>
    <r>
      <rPr>
        <sz val="12"/>
        <color indexed="8"/>
        <rFont val="Times New Roman"/>
        <family val="1"/>
      </rPr>
      <t xml:space="preserve">Exposición  </t>
    </r>
  </si>
  <si>
    <t xml:space="preserve">                                                                                                                                                                                                                                                                                                                                                                                                                                                                                                                         Los Estados Financieros, deben contener o exponer toda la información necesaria para expresar adecuadamente la situación económica-financiera, los recursos y gastos de la entidad económica de manera que los usuarios de la información puedan tomar las decisiones pertinentes.  </t>
  </si>
  <si>
    <r>
      <t>C)</t>
    </r>
    <r>
      <rPr>
        <sz val="7"/>
        <color indexed="8"/>
        <rFont val="Times New Roman"/>
        <family val="1"/>
      </rPr>
      <t xml:space="preserve">    </t>
    </r>
    <r>
      <rPr>
        <sz val="12"/>
        <color indexed="8"/>
        <rFont val="Times New Roman"/>
        <family val="1"/>
      </rPr>
      <t>Uniformidad</t>
    </r>
  </si>
  <si>
    <t>La interpretación y análisis de los Estados Financieros, requieren la posibilidad de comparar la situación financiera de la entidad económica y los resultados de operaciones en distintas épocas de actividad, en consecuencia, es necesario que la aplicación de las prácticas y procedimientos contables se haga de manera uniforme y consistente, tanto para el período a que se refieren los Estados Financieros, así como para los anteriores.</t>
  </si>
  <si>
    <t xml:space="preserve">La identificación de las transacciones de la entidad económica se efectúa sobre la base de la utilización de los clasificadores de cuentas presupuestarias y contables. La aplicación uniforme de éstos, hace compatible la información que generan todas las áreas de gestión del Gobierno Central. </t>
  </si>
  <si>
    <r>
      <t>D)</t>
    </r>
    <r>
      <rPr>
        <sz val="7"/>
        <color indexed="8"/>
        <rFont val="Times New Roman"/>
        <family val="1"/>
      </rPr>
      <t xml:space="preserve">    </t>
    </r>
    <r>
      <rPr>
        <sz val="12"/>
        <color indexed="8"/>
        <rFont val="Times New Roman"/>
        <family val="1"/>
      </rPr>
      <t>Prudencia</t>
    </r>
  </si>
  <si>
    <t>Cuando existen alternativas de procedimiento contable idóneo, igualmente válidas para tratar la medición de un mismo hecho económico-financiero, se adopta el que muestre un resultado y la posición financiera más cercana a la realidad.</t>
  </si>
  <si>
    <r>
      <t>E)</t>
    </r>
    <r>
      <rPr>
        <sz val="7"/>
        <color indexed="8"/>
        <rFont val="Times New Roman"/>
        <family val="1"/>
      </rPr>
      <t xml:space="preserve">     </t>
    </r>
    <r>
      <rPr>
        <sz val="12"/>
        <color indexed="8"/>
        <rFont val="Times New Roman"/>
        <family val="1"/>
      </rPr>
      <t>No Compensación</t>
    </r>
  </si>
  <si>
    <t>En ningún caso se realiza compensación de partidas del activo y del pasivo del Balance General, ni de las partidas de ingresos y gastos, que constituyen el Estado de Resultados económico-patrimonial, ni los gastos e ingresos que integran el Estado de Liquidación del Presupuesto.  Los elementos que componen las distintas partidas del activo y del pasivo son valoradas separadamente.</t>
  </si>
  <si>
    <r>
      <t>F)</t>
    </r>
    <r>
      <rPr>
        <sz val="7"/>
        <color indexed="8"/>
        <rFont val="Times New Roman"/>
        <family val="1"/>
      </rPr>
      <t xml:space="preserve">     </t>
    </r>
    <r>
      <rPr>
        <sz val="12"/>
        <color indexed="8"/>
        <rFont val="Times New Roman"/>
        <family val="1"/>
      </rPr>
      <t>Integridad</t>
    </r>
  </si>
  <si>
    <t>Los Estados Financieros del INFOTEP, constituyen la expresión final de los registros sistemáticos, correspondientes a la totalidad de los hechos financieros y económicos.</t>
  </si>
  <si>
    <r>
      <t>G)</t>
    </r>
    <r>
      <rPr>
        <sz val="7"/>
        <color indexed="8"/>
        <rFont val="Times New Roman"/>
        <family val="1"/>
      </rPr>
      <t xml:space="preserve">    </t>
    </r>
    <r>
      <rPr>
        <sz val="12"/>
        <color indexed="8"/>
        <rFont val="Times New Roman"/>
        <family val="1"/>
      </rPr>
      <t>Oportunidad</t>
    </r>
  </si>
  <si>
    <t>El Sistema de Contabilidad del INFOTEP, comprende el registro, procesamiento y presentación de la información contable en los momentos y circunstancias debidas.</t>
  </si>
  <si>
    <r>
      <t>H)</t>
    </r>
    <r>
      <rPr>
        <sz val="7"/>
        <color indexed="8"/>
        <rFont val="Times New Roman"/>
        <family val="1"/>
      </rPr>
      <t xml:space="preserve">    </t>
    </r>
    <r>
      <rPr>
        <sz val="12"/>
        <color indexed="8"/>
        <rFont val="Times New Roman"/>
        <family val="1"/>
      </rPr>
      <t>Transparencia</t>
    </r>
  </si>
  <si>
    <t>Los Estados Financieros, son elaborados para ser presentados a la Cámara de Cuentas, a la Contraloría General, a la Dirección General de Contabilidad Gubernamental y disponible a terceros interesados de acuerdo a nuestra ley y a la ley de libre acceso a la información.</t>
  </si>
  <si>
    <r>
      <t>I)</t>
    </r>
    <r>
      <rPr>
        <sz val="7"/>
        <color indexed="8"/>
        <rFont val="Times New Roman"/>
        <family val="1"/>
      </rPr>
      <t xml:space="preserve">       </t>
    </r>
    <r>
      <rPr>
        <sz val="12"/>
        <color indexed="8"/>
        <rFont val="Times New Roman"/>
        <family val="1"/>
      </rPr>
      <t xml:space="preserve">Legalidad </t>
    </r>
  </si>
  <si>
    <t>Cuando producto de la aplicación y/o interpretación de un principio de contabilidad, se produzcan situaciones que contravengan disposiciones legales vigentes, se considerará la primacía de la legislación respecto a las normas contables. La primacía de registrar y exponer el hecho económico de acuerdo a las disposiciones legales, si se produjere, se consignará en Nota a los Estados Financieros.</t>
  </si>
  <si>
    <r>
      <t>J)</t>
    </r>
    <r>
      <rPr>
        <sz val="7"/>
        <color indexed="8"/>
        <rFont val="Times New Roman"/>
        <family val="1"/>
      </rPr>
      <t xml:space="preserve">      </t>
    </r>
    <r>
      <rPr>
        <sz val="12"/>
        <color indexed="8"/>
        <rFont val="Times New Roman"/>
        <family val="1"/>
      </rPr>
      <t>Período Contable</t>
    </r>
  </si>
  <si>
    <t>K) Información Comparativa</t>
  </si>
  <si>
    <t>Los Estados Financieros, así como las Notas que son parte integral de los mismos, presentan información comparativa, respecto al período anterior. La información comparativa se presenta en la parte narrativa y descriptiva.</t>
  </si>
  <si>
    <t>a) La moneda de curso legal es el Peso Dominicano (RD$) y se expresa a su valor nominal.  Por otra parte, la moneda extranjera se valúa por la tasa de cambio para la compra vigente, al momento de cada transacción y al cierre de cada ejercicio, por su cotización al tipo de cambio comprador a esa fecha.</t>
  </si>
  <si>
    <t xml:space="preserve">b) La adquisición de Títulos y Valores Negociables se registrarán por su valor de costo o adquisición. </t>
  </si>
  <si>
    <t xml:space="preserve">A la fecha de presentación de los Estados Financieros, se deben valuar a su valor de costo. </t>
  </si>
  <si>
    <t xml:space="preserve"> </t>
  </si>
  <si>
    <t xml:space="preserve">Las inversiones a plazo fijo o indefinidos, no vencidos al cierre del ejercicio fiscal, se valúan por su valor nominal más los intereses devengados hasta esa fecha. </t>
  </si>
  <si>
    <t>c) Las cuentas y documentos por cobrar a corto plazo, son valuados conforme a las acreencias que tenga la entidad económica hacia los terceros, según surjan de los derechos u obligaciones resultantes de cada transacción.</t>
  </si>
  <si>
    <t>Los bienes de cambio o de consumo se valúan al costo de adquisición o producción en que se incurre para obtener el bien.  El costo de adquisición está constituido por los montos de las erogaciones efectuadas para su compra o producción y todos los gastos incurridos para situarlo en el lugar de destino, ajustado a las condiciones de su uso o venta.</t>
  </si>
  <si>
    <t>Los costos por intereses relacionados con el financiamiento de la adquisición o producción del bien, no forman parte del costo del mismo. Por otra parte, las bonificaciones (descuentos) por pronto pago son consideradas al determinar el costo de los mismos.</t>
  </si>
  <si>
    <t>Los pasivos por concepto de deudas se contabilizan por el valor de los bienes adquiridos y los servicios recibidos, deduciendo los descuentos comerciales obtenidos, si aplican.</t>
  </si>
  <si>
    <t>Los pasivos asumidos por concepto de préstamos en efectivo por la colocación de títulos de deuda pública y por contratos de préstamos con Organismos Internacionales, Bilaterales y Multilaterales de Crédito, son registrados por el importe del valor nominal de los títulos colocados y por los tramos efectivamente desembolsados de los contratos de préstamos suscritos.</t>
  </si>
  <si>
    <t>Los pasivos en moneda extranjera se valúan de acuerdo a la cotización de la moneda de que se trate, al tipo de cambio comprador a la fecha del ingreso de los fondos. Al cierre del ejercicio contable los montos no pagados o pendientes de pago se ajustan a la cotización de la moneda vigente a esa fecha.</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</si>
  <si>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</si>
  <si>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</si>
  <si>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corriente, representado por el importe de efectivo y otras partidas equivalentes, que debería pagarse para adquirirlo en las condiciones en que se encuentren.</t>
  </si>
  <si>
    <t>Los bienes adquiridos en monedas extranjeras se registran al tipo de cambio vigente a la fecha de la adquisición.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</si>
  <si>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</si>
  <si>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</si>
  <si>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Los activos fijos se registran a su costo de adquisición y el valor de donación. Y son depreciados en base al método de la Línea Recta, adoptado como método general aplicable a todo el Sector Público.</t>
  </si>
  <si>
    <t>Las provisiones se determinan como el resultado de estimaciones basadas en la experiencia sobre la incobrabilidad o riesgo del rubro de que se trate.</t>
  </si>
  <si>
    <t>Los ingresos son reconocidos en los resultados del ejercicio a medida que se perciben, de las Donaciones y Contribuciones de Capital del Gobierno y de Otras Instituciones tanto Pública como Privada, así como los aportes del 1% y ½% de la Ley 116. Las transferencias de capital recibidas en efectivo, procedentes del Sector Privado y del Sector Público. Las donaciones de capital recibidas en efectivo, procedentes de Gobiernos Extranjeros, del Sector Privado Externo, recibidas tanto en moneda extranjera y moneda Nacional.</t>
  </si>
  <si>
    <t>Los aportes al Sistema Dominicano de Seguridad Social se reconocen en la retención aplicada en la nómina de pagos a los empleados, y el aporte por parte de la institución, en erogaciones a través de cheques, según la Ley de Seguridad Social 87-01.</t>
  </si>
  <si>
    <t>Mob. Y equipo de ofic.</t>
  </si>
  <si>
    <t>Prop. planta y equipos neto (2022)</t>
  </si>
  <si>
    <t>Ajuste del periodo</t>
  </si>
  <si>
    <t>Total Activos Netos/Patrimonio</t>
  </si>
  <si>
    <t>Resultados del periodo</t>
  </si>
  <si>
    <t>Total Pasivos y Patrimonio</t>
  </si>
  <si>
    <t>Instituto Nacional de Formación Técnico Profesional (INFOTEP)</t>
  </si>
  <si>
    <t>Las notas son parte integral de estos Estados Financieros.</t>
  </si>
  <si>
    <r>
      <rPr>
        <b/>
        <sz val="10"/>
        <rFont val="INFOTEXT"/>
        <family val="1"/>
      </rPr>
      <t xml:space="preserve"> Lucía Monegro Ulloa</t>
    </r>
    <r>
      <rPr>
        <sz val="10"/>
        <rFont val="INFOTEXT"/>
        <family val="1"/>
      </rPr>
      <t xml:space="preserve">
Encargada Departamento de Contabilidad
</t>
    </r>
  </si>
  <si>
    <r>
      <rPr>
        <b/>
        <sz val="10"/>
        <rFont val="INFOTEXT"/>
        <family val="1"/>
      </rPr>
      <t xml:space="preserve"> Bilma M. Erasme B.</t>
    </r>
    <r>
      <rPr>
        <sz val="10"/>
        <rFont val="INFOTEXT"/>
        <family val="1"/>
      </rPr>
      <t xml:space="preserve">
Directora de Adm. y Finanzas
</t>
    </r>
  </si>
  <si>
    <t>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t>
  </si>
  <si>
    <r>
      <rPr>
        <b/>
        <sz val="10"/>
        <color indexed="63"/>
        <rFont val="INFOTEXT"/>
        <family val="1"/>
      </rPr>
      <t>Resultado financiero (1-2)</t>
    </r>
  </si>
  <si>
    <t>Descripcion</t>
  </si>
  <si>
    <t>Licencias Informáticas</t>
  </si>
  <si>
    <t>Cuentas por Pagar Empleados</t>
  </si>
  <si>
    <t>Deudores Varios (Gubernamental y Privados)</t>
  </si>
  <si>
    <t>Retención ISR a Empleados</t>
  </si>
  <si>
    <t>Anticipo del 5% ISR</t>
  </si>
  <si>
    <t>Retencion ITBIS</t>
  </si>
  <si>
    <t>Reposición Fondo Caja Chica</t>
  </si>
  <si>
    <t>Convenio UDEFA-INFOTEP y ADOPEM</t>
  </si>
  <si>
    <t>CODIA</t>
  </si>
  <si>
    <t>Prestamo Externo  a Pagar a Largo Plazo Agencia Francesa Internacional (FDA)</t>
  </si>
  <si>
    <t>Nota#9 Cuentas por cobrar a corto plazo</t>
  </si>
  <si>
    <t>Nota#10  Otras Cuentas por Cobrar a Corto Plazo</t>
  </si>
  <si>
    <t>Fianzas y Depósitos</t>
  </si>
  <si>
    <t>Gastos Pagados por Adelantados</t>
  </si>
  <si>
    <t>Total Pagos Aticipados</t>
  </si>
  <si>
    <t>Otras cuentas por pagar</t>
  </si>
  <si>
    <t>Cuentas por Pagar Facilitadores</t>
  </si>
  <si>
    <t>Cuentas por Pagar Cheques Nulos</t>
  </si>
  <si>
    <t>Proveedores Directos Internos a pagar a Corto plazo (Ver detalles)</t>
  </si>
  <si>
    <t>Fondo de Reservas para Acciones Formativas ADOZONA</t>
  </si>
  <si>
    <t>Comité Local de San Isidro</t>
  </si>
  <si>
    <t>Comité Local de ITABO (ASOBAL)</t>
  </si>
  <si>
    <t>Comité Local Las Américas</t>
  </si>
  <si>
    <t>Comité Local  Reg. Sur</t>
  </si>
  <si>
    <t>Comité Local de la Romana</t>
  </si>
  <si>
    <t>Comité Local de Santiago</t>
  </si>
  <si>
    <t xml:space="preserve">Comité Local Nacional </t>
  </si>
  <si>
    <t>Fondo Proyecto Pro-Etp II</t>
  </si>
  <si>
    <t>Banco Interamericano de Desarrollo</t>
  </si>
  <si>
    <t>Fondos para Proyectos</t>
  </si>
  <si>
    <t xml:space="preserve">Total </t>
  </si>
  <si>
    <t xml:space="preserve">Nota#18 Pensiones </t>
  </si>
  <si>
    <t>Nota#19 Préstamos a largo plazo</t>
  </si>
  <si>
    <t>Nota#20  Activos Netos/Patrimonio</t>
  </si>
  <si>
    <t>Nota#21 Impuestos</t>
  </si>
  <si>
    <t>Nota#22 Ingresos por transacciones con contraprestaciones</t>
  </si>
  <si>
    <t xml:space="preserve">Nota#23 Transferencia y donaciones </t>
  </si>
  <si>
    <t>Transferencias Corrientes de Gobierno Central</t>
  </si>
  <si>
    <t>Donaciones Corrientes de Sector Público Del Proyecto SUPERATE</t>
  </si>
  <si>
    <t>Nota #24 Sueldos, Salarios y beneficios a empleados</t>
  </si>
  <si>
    <t>Seguro de Pensiones y Juevilaciones</t>
  </si>
  <si>
    <t>Seguro Familiar de Salud</t>
  </si>
  <si>
    <t>Seguro Riesgo Laboral</t>
  </si>
  <si>
    <t>Capacitacion del Personal</t>
  </si>
  <si>
    <t>Formacion de Instructores</t>
  </si>
  <si>
    <t>Otros Gastos del Personal</t>
  </si>
  <si>
    <t>Nota#25 Suministro y materiales para consumo</t>
  </si>
  <si>
    <t xml:space="preserve">Nota#26 Gastos de depreciación y amortización </t>
  </si>
  <si>
    <t xml:space="preserve">Nota#27 Otros gastos </t>
  </si>
  <si>
    <t>Nota# 28 Gastos Financieros</t>
  </si>
  <si>
    <t>Gastos Bancarios o Financieros</t>
  </si>
  <si>
    <t xml:space="preserve"> Pensiones (Nota 18)</t>
  </si>
  <si>
    <t>Préstamos a largo plazo (Nota 19)</t>
  </si>
  <si>
    <t>Activos Netos/Patrimonio (Notas 20)</t>
  </si>
  <si>
    <t>Al 30 de junio de 2023 y 2022</t>
  </si>
  <si>
    <t xml:space="preserve">Del ejercicio terminado al 30 de junio de 2023 y 2022 </t>
  </si>
  <si>
    <t>Del ejercicio terminado al 30 de junio de 2023 y 2022</t>
  </si>
  <si>
    <t>Durante el Año Terminado el 30 de junio de 2023</t>
  </si>
  <si>
    <t>Retención de ISR de 27% Y 10% (Ley 253-12)</t>
  </si>
  <si>
    <t>UDEFA-INFOTEP y ADOPEM</t>
  </si>
  <si>
    <t>Costos de adquisición  (2022)</t>
  </si>
  <si>
    <t>Saldo al 31 de diciembre de 2022</t>
  </si>
  <si>
    <t>Saldo al 30 de junio de 2023</t>
  </si>
  <si>
    <t>Saldo al 31 de dociembre de 2021</t>
  </si>
  <si>
    <t>Gastos Financieros</t>
  </si>
  <si>
    <t>Gastos (Notas 24-25-26-27-28)</t>
  </si>
  <si>
    <t>La información sobre los supuestos e incertidumbre de estimación que tiene un riesgo significativo de resultar en un ajuste material en los años terminados el 30 de junio de 2023 y 2022 se incluye en la Nota referente a compromisos y contingencias; reconocimiento y medición de contingencias; supuestos claves relacionados con la probabilidad y magnitud de una salida de recursos económicos.</t>
  </si>
  <si>
    <r>
      <t xml:space="preserve">Al  30 de junio del periodo fiscal  2023  y 30 de junio 2022 los balances de estas cuentas  corresponden a los aportes de la Ley 116, del </t>
    </r>
    <r>
      <rPr>
        <b/>
        <sz val="10"/>
        <rFont val="INFOTEXT"/>
        <family val="1"/>
      </rPr>
      <t>1</t>
    </r>
    <r>
      <rPr>
        <sz val="10"/>
        <rFont val="INFOTEXT"/>
        <family val="1"/>
      </rPr>
      <t xml:space="preserve"> y </t>
    </r>
    <r>
      <rPr>
        <b/>
        <sz val="10"/>
        <rFont val="INFOTEXT"/>
        <family val="1"/>
      </rPr>
      <t>1/2</t>
    </r>
    <r>
      <rPr>
        <sz val="10"/>
        <rFont val="INFOTEXT"/>
        <family val="1"/>
      </rPr>
      <t xml:space="preserve"> % de las nominas de las empresas, recaudados atraves de una cuenta concentradora aperturada en el Banco del Reservas  y transerido por la Tesoreria Nacional de la Rep. Dom.</t>
    </r>
  </si>
  <si>
    <t>Nota #8  Inversiones a Largo Plazo</t>
  </si>
  <si>
    <r>
      <t xml:space="preserve">Al  30 de Junio del periodo fiscal  2023  y 30 de Junio 2022, el saldo de las Inversiones Financieras a Largo Plazo efectuada por  el INFOTEP, mantuvo su balance de </t>
    </r>
    <r>
      <rPr>
        <b/>
        <sz val="10"/>
        <rFont val="INFOTEXT"/>
        <family val="1"/>
      </rPr>
      <t>RD$593,041,041.39</t>
    </r>
    <r>
      <rPr>
        <sz val="10"/>
        <rFont val="INFOTEXT"/>
        <family val="1"/>
      </rPr>
      <t xml:space="preserve"> y </t>
    </r>
    <r>
      <rPr>
        <b/>
        <sz val="10"/>
        <rFont val="INFOTEXT"/>
        <family val="1"/>
      </rPr>
      <t>RD$1,105,000,000.00</t>
    </r>
  </si>
  <si>
    <t>Total Inversiones Financieras a Largo Plazo</t>
  </si>
  <si>
    <t>Al  30 de junio del periodo fiscal  2023 y 30 de junio 2022 los balances de estas cuentas  están representados por el programa de capacitacion a empleados del 50% de la becas, generando Cuentas por Cobrar a los empleados.</t>
  </si>
  <si>
    <r>
      <rPr>
        <b/>
        <sz val="10"/>
        <color indexed="8"/>
        <rFont val="INFOTEXT"/>
        <family val="1"/>
      </rPr>
      <t>Nota#13 Propiedad planta y equipo</t>
    </r>
    <r>
      <rPr>
        <sz val="10"/>
        <color indexed="8"/>
        <rFont val="INFOTEXT"/>
        <family val="1"/>
      </rPr>
      <t xml:space="preserve"> Durante el ejercicio fiscal al  30 de junio del  2023 y 30 de junio 2022 el balance de las cuentas de Propiedad Planta y Equipo se adicionó en la partida de Edificio el valor de </t>
    </r>
    <r>
      <rPr>
        <b/>
        <sz val="10"/>
        <color indexed="8"/>
        <rFont val="INFOTEXT"/>
        <family val="1"/>
      </rPr>
      <t>RD$121,446,309.55</t>
    </r>
    <r>
      <rPr>
        <sz val="10"/>
        <color indexed="8"/>
        <rFont val="INFOTEXT"/>
        <family val="1"/>
      </rPr>
      <t xml:space="preserve"> por Adquisicion del Edificio Direccion Regional Oriental  y </t>
    </r>
    <r>
      <rPr>
        <b/>
        <sz val="10"/>
        <color indexed="8"/>
        <rFont val="INFOTEXT"/>
        <family val="1"/>
      </rPr>
      <t xml:space="preserve">RD$1,656,757.31 </t>
    </r>
    <r>
      <rPr>
        <sz val="10"/>
        <color indexed="8"/>
        <rFont val="INFOTEXT"/>
        <family val="1"/>
      </rPr>
      <t xml:space="preserve">por Mejoras al Edificio Escuela Hotelera, Pastelería y  Gastronomia de Higuey, con balance de </t>
    </r>
    <r>
      <rPr>
        <b/>
        <sz val="10"/>
        <color indexed="8"/>
        <rFont val="INFOTEXT"/>
        <family val="1"/>
      </rPr>
      <t>RD$3,261,897,175.3</t>
    </r>
    <r>
      <rPr>
        <sz val="10"/>
        <color indexed="8"/>
        <rFont val="INFOTEXT"/>
        <family val="1"/>
      </rPr>
      <t>4 según el siguiente detalle:</t>
    </r>
  </si>
  <si>
    <r>
      <t>Durante el ejercicio fiscal del Al  30 de Junio del  2023   y  30 de Junio 2022  los balances de las cuentas de Activos Intangibles que incluye: Licencias Informáticas, Fianza de Alquiler son de</t>
    </r>
    <r>
      <rPr>
        <b/>
        <sz val="10"/>
        <rFont val="INFOTEXT"/>
        <family val="1"/>
      </rPr>
      <t xml:space="preserve"> RD$10,398,533.39 y RD$8,858,073.64</t>
    </r>
    <r>
      <rPr>
        <sz val="10"/>
        <rFont val="INFOTEXT"/>
        <family val="1"/>
      </rPr>
      <t xml:space="preserve"> ,  según el siguiente detalle:</t>
    </r>
  </si>
  <si>
    <r>
      <t xml:space="preserve">Durante el periodo fiscal del Al  30 dejunio del   2023 y 30 de junio 2022 , el total de Cuentas a Pagar a Proveedores Directos y otras cuentas por pagar a corto plazo de </t>
    </r>
    <r>
      <rPr>
        <b/>
        <sz val="10"/>
        <rFont val="INFOTEXT"/>
        <family val="1"/>
      </rPr>
      <t>RD$390,646,331.13 y  RD$159,425,977.59,</t>
    </r>
    <r>
      <rPr>
        <sz val="10"/>
        <rFont val="INFOTEXT"/>
        <family val="1"/>
      </rPr>
      <t xml:space="preserve"> respectivamente  según detalle:                                                                                                                                                                                                                                                                 </t>
    </r>
  </si>
  <si>
    <r>
      <t xml:space="preserve">Durante el periodo fiscal del Al  30 de junio del   2023 y 30 de junio 2022, el total de otros pasivos  compuesto por convenio entre INFOTEP y la Asociación Dominicana de Zonas Francas (ADOZONA) del 35% de los ingreos recaudado atraves de la Ley 116, se crea un  Fondo de Reservas  para devolverlo con Acciones Formativas a los parques industriales de Zonas Francas, equivalente a </t>
    </r>
    <r>
      <rPr>
        <b/>
        <sz val="10"/>
        <rFont val="INFOTEXT"/>
        <family val="1"/>
      </rPr>
      <t>RD$119,339,899.11</t>
    </r>
    <r>
      <rPr>
        <sz val="10"/>
        <rFont val="INFOTEXT"/>
        <family val="1"/>
      </rPr>
      <t xml:space="preserve"> y  </t>
    </r>
    <r>
      <rPr>
        <b/>
        <sz val="10"/>
        <rFont val="INFOTEXT"/>
        <family val="1"/>
      </rPr>
      <t>RD$94,553,443.44</t>
    </r>
    <r>
      <rPr>
        <sz val="10"/>
        <rFont val="INFOTEXT"/>
        <family val="1"/>
      </rPr>
      <t>, respectivamente  según detalle:</t>
    </r>
  </si>
  <si>
    <r>
      <t>Durante el periodo fiscal del Al  30 de junio del   2023 y 30 de junio 2022 , el total de otros pasivos con recursos externos o autogestion, de RD$141,866,312.76</t>
    </r>
    <r>
      <rPr>
        <sz val="10"/>
        <rFont val="INFOTEXT"/>
        <family val="1"/>
      </rPr>
      <t xml:space="preserve"> y  </t>
    </r>
    <r>
      <rPr>
        <b/>
        <sz val="10"/>
        <rFont val="INFOTEXT"/>
        <family val="1"/>
      </rPr>
      <t>RD$147,870,598.00</t>
    </r>
    <r>
      <rPr>
        <sz val="10"/>
        <rFont val="INFOTEXT"/>
        <family val="1"/>
      </rPr>
      <t>, respectivamente  según detalle:</t>
    </r>
  </si>
  <si>
    <r>
      <t xml:space="preserve">Durante el periodo fiscal del Al  30 de Junio del   2023  y 30 de Junio 2022 , el total de Préstamo Externo a Pagar  eran de </t>
    </r>
    <r>
      <rPr>
        <b/>
        <sz val="10"/>
        <rFont val="INFOTEXT"/>
        <family val="1"/>
      </rPr>
      <t>RD$0.00 y RD$39,044,047.13</t>
    </r>
    <r>
      <rPr>
        <sz val="10"/>
        <rFont val="INFOTEXT"/>
        <family val="1"/>
      </rPr>
      <t xml:space="preserve"> respectivamente  según detalle:</t>
    </r>
  </si>
  <si>
    <r>
      <t>Durante los ejercicios fiscales  del Al  30 de junio 2023  y 30 de junio 2022, los Ingresos por Impuestos, obtenidos de las transferencias del sector privado, segú la Ley 116 proveniente del fondo 1781 de la Tesoreria Nacional a traves del Ministerio de Trabajo, alcanzaron los montos de</t>
    </r>
    <r>
      <rPr>
        <b/>
        <sz val="10"/>
        <rFont val="INFOTEXT"/>
        <family val="1"/>
      </rPr>
      <t xml:space="preserve"> RD$2,691,871,158.77 y RD$2,339,159,019.23. </t>
    </r>
  </si>
  <si>
    <r>
      <t xml:space="preserve">Durante los ejercicios fiscales  del Al  30 de Junio 2023   y 30 de Junio 2022, lo ingresos no tributarios alcanzaron los montos de </t>
    </r>
    <r>
      <rPr>
        <b/>
        <sz val="10"/>
        <rFont val="INFOTEXT"/>
        <family val="1"/>
      </rPr>
      <t>RD$47,463,360.41 y RD$23,993,896.98</t>
    </r>
    <r>
      <rPr>
        <sz val="10"/>
        <rFont val="INFOTEXT"/>
        <family val="1"/>
      </rPr>
      <t xml:space="preserve"> respectivamente.</t>
    </r>
  </si>
  <si>
    <r>
      <t xml:space="preserve">Las donaciones corrientes recibidas durante los ejercicios  fiscales  del 30 de Junio del 2023 fueron por </t>
    </r>
    <r>
      <rPr>
        <b/>
        <sz val="10"/>
        <rFont val="INFOTEXT"/>
        <family val="1"/>
      </rPr>
      <t>RD$154,816,352.30</t>
    </r>
    <r>
      <rPr>
        <sz val="10"/>
        <rFont val="INFOTEXT"/>
        <family val="1"/>
      </rPr>
      <t xml:space="preserve"> y 2022 </t>
    </r>
    <r>
      <rPr>
        <b/>
        <sz val="10"/>
        <rFont val="INFOTEXT"/>
        <family val="1"/>
      </rPr>
      <t>RD$181,178,618.24</t>
    </r>
    <r>
      <rPr>
        <sz val="10"/>
        <rFont val="INFOTEXT"/>
        <family val="1"/>
      </rPr>
      <t xml:space="preserve">   respectivamente para una disminución  de </t>
    </r>
    <r>
      <rPr>
        <b/>
        <sz val="10"/>
        <rFont val="INFOTEXT"/>
        <family val="1"/>
      </rPr>
      <t>RD$26,362,265.94</t>
    </r>
    <r>
      <rPr>
        <sz val="10"/>
        <rFont val="INFOTEXT"/>
        <family val="1"/>
      </rPr>
      <t xml:space="preserve"> según detalle:</t>
    </r>
  </si>
  <si>
    <r>
      <t xml:space="preserve">Durante los ejercicios  fiscales  del  30 de Junio del 2023  y 30 de Junio 2022 los gastos por concepto de remuneraciones totalizaron </t>
    </r>
    <r>
      <rPr>
        <b/>
        <sz val="10"/>
        <rFont val="INFOTEXT"/>
        <family val="1"/>
      </rPr>
      <t>RD1,859,494,457.21 y RD$1,382,073,915.55 r</t>
    </r>
    <r>
      <rPr>
        <sz val="10"/>
        <rFont val="INFOTEXT"/>
        <family val="1"/>
      </rPr>
      <t xml:space="preserve">espectivamente presentando un aumento de   </t>
    </r>
    <r>
      <rPr>
        <b/>
        <sz val="10"/>
        <rFont val="INFOTEXT"/>
        <family val="1"/>
      </rPr>
      <t>RD$477,420,541.66</t>
    </r>
  </si>
  <si>
    <r>
      <t xml:space="preserve">Los gastos por concepto de Materiales y Suministros incurridos durante los ejercicios  fiscales  del  30 de Junio del 2023 y 30 de Junio 2022  fue de </t>
    </r>
    <r>
      <rPr>
        <b/>
        <sz val="10"/>
        <rFont val="INFOTEXT"/>
        <family val="1"/>
      </rPr>
      <t xml:space="preserve">RD$108,838,498.60 y RD$84,727,797.80 </t>
    </r>
    <r>
      <rPr>
        <sz val="10"/>
        <rFont val="INFOTEXT"/>
        <family val="1"/>
      </rPr>
      <t xml:space="preserve">  respectivamente.</t>
    </r>
  </si>
  <si>
    <r>
      <t xml:space="preserve">Los Gastos de Depreciación y Amortización al 30 de Junio tenian un balance para los años 2023 y 2022 de : </t>
    </r>
    <r>
      <rPr>
        <b/>
        <sz val="10"/>
        <rFont val="INFOTEXT"/>
        <family val="1"/>
      </rPr>
      <t>RD$115,294,686.51y RD$106,921,726.45</t>
    </r>
    <r>
      <rPr>
        <sz val="10"/>
        <rFont val="INFOTEXT"/>
        <family val="1"/>
      </rPr>
      <t xml:space="preserve">  Respectivamente.</t>
    </r>
  </si>
  <si>
    <r>
      <t xml:space="preserve">Los gastos corrientes por concepto de Servicios No Personales incurridos durante los ejercicios  fiscales  del  30 de Junio del 2023  y 30 de Junio 2022, ascendieron a la suma de </t>
    </r>
    <r>
      <rPr>
        <b/>
        <sz val="10"/>
        <rFont val="INFOTEXT"/>
        <family val="1"/>
      </rPr>
      <t>RD$845,412,782.60 y RD$659,648,993.35</t>
    </r>
    <r>
      <rPr>
        <sz val="10"/>
        <rFont val="INFOTEXT"/>
        <family val="1"/>
      </rPr>
      <t xml:space="preserve"> respectivamente reflejándose un aumento de </t>
    </r>
    <r>
      <rPr>
        <b/>
        <sz val="10"/>
        <rFont val="INFOTEXT"/>
        <family val="1"/>
      </rPr>
      <t>RD$185,763,789.25</t>
    </r>
  </si>
  <si>
    <r>
      <t xml:space="preserve">Los gastos corrientes por concepto de Cargos Bancarios durante los ejercicios  fiscal  del  30 de junio del 2023  , ascienden a la suma de </t>
    </r>
    <r>
      <rPr>
        <b/>
        <sz val="10"/>
        <rFont val="INFOTEXT"/>
        <family val="1"/>
      </rPr>
      <t>RD$31,269,458.92</t>
    </r>
  </si>
  <si>
    <t>Al 30 de Junio 2023 y 2022 el  Instituto de Formación Técnico Profesional (INFOTEP) pagó sueldos y compensaciones al personal directivo, los cuales se definen como aquellos que ocupan la posición de directores y subdirectores en adelante, por aproximadamente RD$9,697,190.00 y RD$7,210,325.00  respectivamente.</t>
  </si>
  <si>
    <r>
      <t xml:space="preserve">Durante el periodo fiscal  del  Al  30 de Junio  2023   y 30 de Junio 2022,  el capital   del INFOTEP tiene un balance de </t>
    </r>
    <r>
      <rPr>
        <b/>
        <sz val="10"/>
        <rFont val="INFOTEXT"/>
        <family val="1"/>
      </rPr>
      <t xml:space="preserve">RD$4,449,115,578.15  y RD$4,669,471,605.43, se presentan ajuste por RD$884,465.06 </t>
    </r>
    <r>
      <rPr>
        <sz val="10"/>
        <rFont val="INFOTEXT"/>
        <family val="1"/>
      </rPr>
      <t>donaciones recibidas por la Empresa ACLEAN SPIRIT de (Equipos de computos y Maquinarias)</t>
    </r>
  </si>
  <si>
    <t>Pagos por comisiones bancarias</t>
  </si>
  <si>
    <r>
      <rPr>
        <b/>
        <sz val="10"/>
        <rFont val="INFOTEXT"/>
        <family val="1"/>
      </rPr>
      <t xml:space="preserve"> Perla Rijo</t>
    </r>
    <r>
      <rPr>
        <sz val="10"/>
        <rFont val="INFOTEXT"/>
        <family val="1"/>
      </rPr>
      <t xml:space="preserve">
Subencargada de Adm. y Finanzas
</t>
    </r>
  </si>
  <si>
    <r>
      <rPr>
        <b/>
        <sz val="10"/>
        <rFont val="INFOTEXT"/>
        <family val="1"/>
      </rPr>
      <t xml:space="preserve"> Rafael Santos Badías</t>
    </r>
    <r>
      <rPr>
        <sz val="10"/>
        <rFont val="INFOTEXT"/>
        <family val="1"/>
      </rPr>
      <t xml:space="preserve">
Director General
</t>
    </r>
  </si>
  <si>
    <r>
      <rPr>
        <b/>
        <sz val="10"/>
        <rFont val="INFOTEXT"/>
        <family val="1"/>
      </rPr>
      <t xml:space="preserve"> Lucía Monegro Ulloa</t>
    </r>
    <r>
      <rPr>
        <sz val="10"/>
        <rFont val="INFOTEXT"/>
        <family val="1"/>
      </rPr>
      <t xml:space="preserve">
Encargada Depto. de Contabilidad
</t>
    </r>
  </si>
  <si>
    <r>
      <rPr>
        <b/>
        <sz val="10"/>
        <rFont val="INFOTEXT"/>
        <family val="1"/>
      </rPr>
      <t>Lucía Monegro Ulloa</t>
    </r>
    <r>
      <rPr>
        <sz val="10"/>
        <rFont val="INFOTEXT"/>
        <family val="1"/>
      </rPr>
      <t xml:space="preserve">
Encargada Departamento de Contabilidad
</t>
    </r>
  </si>
  <si>
    <r>
      <rPr>
        <b/>
        <sz val="10"/>
        <rFont val="INFOTEXT"/>
        <family val="1"/>
      </rPr>
      <t>Perla Rijo</t>
    </r>
    <r>
      <rPr>
        <sz val="10"/>
        <rFont val="INFOTEXT"/>
        <family val="1"/>
      </rPr>
      <t xml:space="preserve">
Subencargada  de Adm. y Finanzas
</t>
    </r>
  </si>
  <si>
    <r>
      <rPr>
        <b/>
        <sz val="10"/>
        <rFont val="INFOTEXT"/>
        <family val="1"/>
      </rPr>
      <t xml:space="preserve"> Bilma M. Erasme </t>
    </r>
    <r>
      <rPr>
        <sz val="10"/>
        <rFont val="INFOTEXT"/>
        <family val="1"/>
      </rPr>
      <t xml:space="preserve">
Directora de Adm. y Finanzas
</t>
    </r>
  </si>
  <si>
    <r>
      <rPr>
        <b/>
        <sz val="10"/>
        <rFont val="INFOTEXT"/>
        <family val="1"/>
      </rPr>
      <t>Lucía Monegro Ulloa</t>
    </r>
    <r>
      <rPr>
        <sz val="10"/>
        <rFont val="INFOTEXT"/>
        <family val="1"/>
      </rPr>
      <t xml:space="preserve">
Encargada Depto. de Contabilidad
</t>
    </r>
  </si>
  <si>
    <t>Banco de Reservas-Cta. Corriente Dir. Nac. No.010-500149-0</t>
  </si>
  <si>
    <t>Banco de Reservas- Fondo Oper. Dirección Reg. Metropolitana No.030-300416-9</t>
  </si>
  <si>
    <t>Banco de Reservas-Fondo Oper. Dirección Reg. Sur No.190-500028.3</t>
  </si>
  <si>
    <t>Banco de Reservas-Fondo Oper. Dirección Reg.  Cibao Norte No.120-500045-0</t>
  </si>
  <si>
    <t>Banco de Reservas-Fondo Oper. Dirección Reg. Oriental No.960-424314-4</t>
  </si>
  <si>
    <t>Banco de Reservas-Fondo Oper. Dirección Reg. Cibao Sur No.960-434098-1</t>
  </si>
  <si>
    <t>Banco de Reservas-Fondo Oper. Dirección Reg. Este</t>
  </si>
  <si>
    <t>Banco de Reservas-Cuenta Ahorro en Dólares No.030-0001155-1</t>
  </si>
  <si>
    <t>Banco de Reservas-Proyecto Infotep/Copresida No.240-013878-2</t>
  </si>
  <si>
    <t>Proyecto Pro Etp II No.960-181288.5</t>
  </si>
  <si>
    <t>Debemos resaltar que no contamos con cuenta unica.</t>
  </si>
  <si>
    <t>Pedidos en Transito de Inventario</t>
  </si>
  <si>
    <r>
      <t xml:space="preserve">Al  30 de junio del periodo fiscal  2023 y 30 de junio 2022 , el saldo de Inventarios, corresponde a los Materiales de Consumo de Cursos, Papelerias y Utiles de Oficinas y Materiales de Aseo, Limpieza y pedidos en Transitos de activos Fijos  (Equipos que estan en los almacenes y aún no tienen salidas de almacen para los talleres y centros ubiados en difirentes pueblos y carceles del pais.) efectuada por  el INFOTEP, mantuvo su balance en </t>
    </r>
    <r>
      <rPr>
        <b/>
        <sz val="10"/>
        <rFont val="INFOTEXT"/>
        <family val="1"/>
      </rPr>
      <t>RD$232,825,375.79 y RD$73,854,688.97.</t>
    </r>
  </si>
  <si>
    <t>Pedidos en Transito de Activos Fijos</t>
  </si>
  <si>
    <r>
      <t xml:space="preserve">Durante el ejercicio fiscal  Al  30 dejunio del  2023 y 30 de junio 2022, los balances de las cuentas Gastos Pagoadospor adelantados consisten en: Licencias de Programas de Cómputos vigentes al 30/11/2027 y Polizas de Seguros viegentes al  31/07/2023, con balance de </t>
    </r>
    <r>
      <rPr>
        <b/>
        <sz val="10"/>
        <rFont val="INFOTEXT"/>
        <family val="1"/>
      </rPr>
      <t>RD$31,370,843.66</t>
    </r>
    <r>
      <rPr>
        <sz val="10"/>
        <rFont val="INFOTEXT"/>
        <family val="1"/>
      </rPr>
      <t xml:space="preserve"> y </t>
    </r>
    <r>
      <rPr>
        <b/>
        <sz val="10"/>
        <rFont val="INFOTEXT"/>
        <family val="1"/>
      </rPr>
      <t xml:space="preserve">RD$4,974,749.30. </t>
    </r>
  </si>
  <si>
    <t>Cooperativa de Empleados de Infotep (COOPEINFO)</t>
  </si>
  <si>
    <t>Fondo Pension y Jub. Obras Construccion (FOPETCOCS)</t>
  </si>
  <si>
    <t>Proviciones para Regalia Pascual y Beneficios Sociales</t>
  </si>
  <si>
    <t>Seguro Social y Seguro Medicos</t>
  </si>
  <si>
    <r>
      <t>Durante el periodo fiscal del Al  30 de Junio del   2023   y 30 de Junio 2022 , Estas partidas   de Retencionnes y Acumulaciones se componen  por Pagar eran de</t>
    </r>
    <r>
      <rPr>
        <b/>
        <sz val="10"/>
        <rFont val="INFOTEXT"/>
        <family val="1"/>
      </rPr>
      <t xml:space="preserve"> RD$154,850,958.39  y RD$ RD$84,280,064.25</t>
    </r>
    <r>
      <rPr>
        <sz val="10"/>
        <rFont val="INFOTEXT"/>
        <family val="1"/>
      </rPr>
      <t xml:space="preserve"> respectivamente  según detalle:</t>
    </r>
  </si>
  <si>
    <t>Provision para Mecanismo Compensantorio de Retiro</t>
  </si>
  <si>
    <r>
      <t xml:space="preserve">Durante el periodo fiscal del Al  30 de Junio del   2023  y 30 de Junio 2022 , el total es un Fondo establecido  para Empleados Pensionados del Infotep  transferido por la disolucion del plan de retiro y pension  al momento de entrar en vigencia la Ley de Seguridad Social en 2003, eran de </t>
    </r>
    <r>
      <rPr>
        <b/>
        <sz val="10"/>
        <rFont val="INFOTEXT"/>
        <family val="1"/>
      </rPr>
      <t>RD$59,091913.83   y RD$59,091,913.83</t>
    </r>
    <r>
      <rPr>
        <sz val="10"/>
        <rFont val="INFOTEXT"/>
        <family val="1"/>
      </rPr>
      <t xml:space="preserve">  respectivamente  según detalle:</t>
    </r>
  </si>
  <si>
    <r>
      <rPr>
        <b/>
        <sz val="12"/>
        <color indexed="8"/>
        <rFont val="INFOTEXT"/>
        <family val="1"/>
      </rPr>
      <t>J) Período Contable</t>
    </r>
    <r>
      <rPr>
        <sz val="12"/>
        <color indexed="8"/>
        <rFont val="INFOTEXT"/>
        <family val="1"/>
      </rPr>
      <t xml:space="preserve">
La ley 126-01 del 27 de julio de 2001 establece que el ejercicio del corte anual  para el Gobierno Central y los Organismos enumerados en el Literal (A) de estas Notas, abarca desde el primero (1ero.) de enero al treinta  (30) de junio  del 2023.
</t>
    </r>
  </si>
  <si>
    <r>
      <t>Al  30 de Junio del periodo fiscal  2023   y  30 de Junio 2022   el efectivo disponible en Cuentas Bancarias presenta los siguientes balances</t>
    </r>
    <r>
      <rPr>
        <sz val="10"/>
        <color indexed="10"/>
        <rFont val="INFOTEXT"/>
        <family val="1"/>
      </rPr>
      <t xml:space="preserve"> </t>
    </r>
    <r>
      <rPr>
        <b/>
        <sz val="10"/>
        <rFont val="INFOTEXT"/>
        <family val="1"/>
      </rPr>
      <t>RD$216,028,891.76</t>
    </r>
    <r>
      <rPr>
        <b/>
        <sz val="10"/>
        <color indexed="10"/>
        <rFont val="INFOTEXT"/>
        <family val="1"/>
      </rPr>
      <t xml:space="preserve"> </t>
    </r>
    <r>
      <rPr>
        <sz val="10"/>
        <rFont val="INFOTEXT"/>
        <family val="1"/>
      </rPr>
      <t xml:space="preserve"> y  </t>
    </r>
    <r>
      <rPr>
        <b/>
        <sz val="10"/>
        <rFont val="INFOTEXT"/>
        <family val="1"/>
      </rPr>
      <t xml:space="preserve">RD$718,042,527.46 </t>
    </r>
    <r>
      <rPr>
        <sz val="10"/>
        <rFont val="INFOTEXT"/>
        <family val="1"/>
      </rPr>
      <t>según el siguiente detalle:</t>
    </r>
  </si>
  <si>
    <r>
      <t xml:space="preserve">Durante el ejercicio fiscal del Al  30 de Junio del  2023   y  30 de Junio 2022  los balances de las cuentas de Otros Activos No Financieros son de </t>
    </r>
    <r>
      <rPr>
        <b/>
        <sz val="10"/>
        <rFont val="INFOTEXT"/>
        <family val="1"/>
      </rPr>
      <t>RD$1,143,290.00 y RD$1,151,260.00</t>
    </r>
    <r>
      <rPr>
        <sz val="10"/>
        <rFont val="INFOTEXT"/>
        <family val="1"/>
      </rPr>
      <t>,  según el siguiente detalle:</t>
    </r>
  </si>
  <si>
    <r>
      <t>A</t>
    </r>
    <r>
      <rPr>
        <sz val="10"/>
        <color indexed="8"/>
        <rFont val="INFOTEXT"/>
        <family val="1"/>
      </rPr>
      <t xml:space="preserve">l 30 de Junio de 2023 y 2022 el Instituto de Formación Técnico Profesional (INFOTEP) mantenía  4,088 y 3,391 empleados, más 83 y 94 pensionados respectivamente. </t>
    </r>
  </si>
  <si>
    <t>El presupuesto se aprueba según la base contable de efectivo siguiendo una clasificación de pago por funciones. El presupuesto aprobado cubre el periodo fiscal que va desde el 1ro., de enero hasta el 30 de junio de 2023 y es incluido como información suplementaria en los Estados Financieros y sus Notas.</t>
  </si>
  <si>
    <t>La ley 126-01 del 27 de julio de 2001 establece que el ejercicio del corte anual para el Gobierno Central y los Organismos enumerados en el Literal (A) de estas Notas, abarca desde el primero (1ero.) de enero al treinta (30) de junio de 2023.</t>
  </si>
  <si>
    <t>Ingresos (Notas 21-22-23)</t>
  </si>
</sst>
</file>

<file path=xl/styles.xml><?xml version="1.0" encoding="utf-8"?>
<styleSheet xmlns="http://schemas.openxmlformats.org/spreadsheetml/2006/main">
  <numFmts count="13">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0"/>
    <numFmt numFmtId="165" formatCode="###0;###0"/>
    <numFmt numFmtId="166" formatCode="#,##0.00\ _€"/>
    <numFmt numFmtId="167" formatCode="[$-1C0A]dddd\,\ dd&quot; de &quot;mmmm&quot; de &quot;yyyy"/>
    <numFmt numFmtId="168" formatCode="[$-1C0A]h:mm:ss\ AM/PM"/>
  </numFmts>
  <fonts count="127">
    <font>
      <sz val="11"/>
      <color theme="1"/>
      <name val="Calibri"/>
      <family val="2"/>
    </font>
    <font>
      <sz val="11"/>
      <color indexed="8"/>
      <name val="Calibri"/>
      <family val="2"/>
    </font>
    <font>
      <sz val="10"/>
      <name val="Arial"/>
      <family val="2"/>
    </font>
    <font>
      <sz val="10"/>
      <name val="INFOTEXT"/>
      <family val="1"/>
    </font>
    <font>
      <sz val="10"/>
      <color indexed="10"/>
      <name val="INFOTEXT"/>
      <family val="1"/>
    </font>
    <font>
      <b/>
      <sz val="10"/>
      <name val="INFOTEXT"/>
      <family val="1"/>
    </font>
    <font>
      <b/>
      <sz val="10"/>
      <color indexed="10"/>
      <name val="INFOTEXT"/>
      <family val="1"/>
    </font>
    <font>
      <b/>
      <sz val="10"/>
      <color indexed="8"/>
      <name val="INFOTEXT"/>
      <family val="1"/>
    </font>
    <font>
      <sz val="10"/>
      <color indexed="8"/>
      <name val="INFOTEXT"/>
      <family val="1"/>
    </font>
    <font>
      <sz val="10"/>
      <color indexed="14"/>
      <name val="INFOTEXT"/>
      <family val="1"/>
    </font>
    <font>
      <sz val="12"/>
      <color indexed="8"/>
      <name val="Times New Roman"/>
      <family val="1"/>
    </font>
    <font>
      <sz val="12"/>
      <name val="INFOTEXT"/>
      <family val="1"/>
    </font>
    <font>
      <sz val="11"/>
      <name val="INFOTEXT"/>
      <family val="1"/>
    </font>
    <font>
      <b/>
      <sz val="12"/>
      <name val="INFOTEXT"/>
      <family val="1"/>
    </font>
    <font>
      <sz val="12"/>
      <color indexed="8"/>
      <name val="INFOTEXT"/>
      <family val="1"/>
    </font>
    <font>
      <b/>
      <sz val="12"/>
      <color indexed="8"/>
      <name val="INFOTEXT"/>
      <family val="1"/>
    </font>
    <font>
      <b/>
      <i/>
      <sz val="12"/>
      <name val="INFOTEXT"/>
      <family val="1"/>
    </font>
    <font>
      <i/>
      <sz val="12"/>
      <color indexed="8"/>
      <name val="Times New Roman"/>
      <family val="1"/>
    </font>
    <font>
      <sz val="7"/>
      <color indexed="8"/>
      <name val="Times New Roman"/>
      <family val="1"/>
    </font>
    <font>
      <u val="single"/>
      <sz val="11"/>
      <name val="INFOTEXT"/>
      <family val="1"/>
    </font>
    <font>
      <b/>
      <sz val="10"/>
      <color indexed="63"/>
      <name val="INFOTEXT"/>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60"/>
      <name val="INFOTEXT"/>
      <family val="1"/>
    </font>
    <font>
      <sz val="11"/>
      <color indexed="8"/>
      <name val="Times New Roman"/>
      <family val="1"/>
    </font>
    <font>
      <b/>
      <sz val="11"/>
      <color indexed="8"/>
      <name val="Times New Roman"/>
      <family val="1"/>
    </font>
    <font>
      <sz val="14"/>
      <color indexed="8"/>
      <name val="Calibri"/>
      <family val="2"/>
    </font>
    <font>
      <sz val="26"/>
      <color indexed="8"/>
      <name val="INFOTEXT"/>
      <family val="1"/>
    </font>
    <font>
      <sz val="11"/>
      <color indexed="8"/>
      <name val="INFOTEXT"/>
      <family val="1"/>
    </font>
    <font>
      <b/>
      <sz val="26"/>
      <color indexed="8"/>
      <name val="INFOTEXT"/>
      <family val="1"/>
    </font>
    <font>
      <b/>
      <i/>
      <sz val="12"/>
      <color indexed="8"/>
      <name val="INFOTEXT"/>
      <family val="1"/>
    </font>
    <font>
      <b/>
      <sz val="12"/>
      <color indexed="8"/>
      <name val="Times New Roman"/>
      <family val="1"/>
    </font>
    <font>
      <b/>
      <i/>
      <sz val="12"/>
      <color indexed="8"/>
      <name val="Times New Roman"/>
      <family val="1"/>
    </font>
    <font>
      <u val="single"/>
      <sz val="11"/>
      <color indexed="8"/>
      <name val="Times New Roman"/>
      <family val="1"/>
    </font>
    <font>
      <sz val="10"/>
      <color indexed="63"/>
      <name val="INFOTEXT"/>
      <family val="1"/>
    </font>
    <font>
      <b/>
      <sz val="11"/>
      <color indexed="63"/>
      <name val="INFOTEXT"/>
      <family val="1"/>
    </font>
    <font>
      <b/>
      <sz val="12"/>
      <color indexed="63"/>
      <name val="INFOTEXT"/>
      <family val="1"/>
    </font>
    <font>
      <sz val="11"/>
      <color indexed="63"/>
      <name val="INFOTEXT"/>
      <family val="1"/>
    </font>
    <font>
      <u val="single"/>
      <sz val="11"/>
      <color indexed="63"/>
      <name val="INFOTEXT"/>
      <family val="1"/>
    </font>
    <font>
      <b/>
      <sz val="9"/>
      <color indexed="8"/>
      <name val="Times New Roman"/>
      <family val="1"/>
    </font>
    <font>
      <sz val="11"/>
      <color indexed="62"/>
      <name val="Times New Roman"/>
      <family val="1"/>
    </font>
    <font>
      <b/>
      <sz val="9"/>
      <color indexed="63"/>
      <name val="INFOTEXT"/>
      <family val="1"/>
    </font>
    <font>
      <sz val="9"/>
      <color indexed="63"/>
      <name val="INFOTEXT"/>
      <family val="1"/>
    </font>
    <font>
      <sz val="14"/>
      <color indexed="8"/>
      <name val="INFOTEXT"/>
      <family val="1"/>
    </font>
    <font>
      <u val="singleAccounting"/>
      <sz val="11"/>
      <color indexed="8"/>
      <name val="Times New Roman"/>
      <family val="1"/>
    </font>
    <font>
      <u val="single"/>
      <sz val="10"/>
      <color indexed="10"/>
      <name val="INFOTEXT"/>
      <family val="1"/>
    </font>
    <font>
      <b/>
      <u val="double"/>
      <sz val="10"/>
      <color indexed="8"/>
      <name val="INFOTEXT"/>
      <family val="1"/>
    </font>
    <font>
      <u val="single"/>
      <sz val="10"/>
      <color indexed="8"/>
      <name val="INFOTEXT"/>
      <family val="1"/>
    </font>
    <font>
      <b/>
      <u val="single"/>
      <sz val="10"/>
      <color indexed="63"/>
      <name val="INFOTEXT"/>
      <family val="1"/>
    </font>
    <font>
      <u val="single"/>
      <sz val="10"/>
      <color indexed="63"/>
      <name val="INFOTEXT"/>
      <family val="1"/>
    </font>
    <font>
      <b/>
      <u val="single"/>
      <sz val="9"/>
      <color indexed="63"/>
      <name val="INFOTEXT"/>
      <family val="1"/>
    </font>
    <font>
      <b/>
      <sz val="11"/>
      <color indexed="8"/>
      <name val="INFOTEXT"/>
      <family val="1"/>
    </font>
    <font>
      <b/>
      <u val="single"/>
      <sz val="11"/>
      <color indexed="63"/>
      <name val="INFOTEXT"/>
      <family val="1"/>
    </font>
    <font>
      <b/>
      <sz val="9"/>
      <color indexed="8"/>
      <name val="INFOTEXT"/>
      <family val="1"/>
    </font>
    <font>
      <b/>
      <sz val="20"/>
      <color indexed="8"/>
      <name val="INFOTEXT"/>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INFOTEXT"/>
      <family val="1"/>
    </font>
    <font>
      <sz val="10"/>
      <color theme="1"/>
      <name val="INFOTEXT"/>
      <family val="1"/>
    </font>
    <font>
      <b/>
      <sz val="10"/>
      <color rgb="FFFF0000"/>
      <name val="INFOTEXT"/>
      <family val="1"/>
    </font>
    <font>
      <sz val="10"/>
      <color rgb="FFFF0000"/>
      <name val="INFOTEXT"/>
      <family val="1"/>
    </font>
    <font>
      <sz val="10"/>
      <color rgb="FFC00000"/>
      <name val="INFOTEXT"/>
      <family val="1"/>
    </font>
    <font>
      <sz val="11"/>
      <color theme="1"/>
      <name val="Times New Roman"/>
      <family val="1"/>
    </font>
    <font>
      <b/>
      <sz val="11"/>
      <color theme="1"/>
      <name val="Times New Roman"/>
      <family val="1"/>
    </font>
    <font>
      <sz val="14"/>
      <color theme="1"/>
      <name val="Calibri"/>
      <family val="2"/>
    </font>
    <font>
      <sz val="26"/>
      <color theme="1"/>
      <name val="INFOTEXT"/>
      <family val="1"/>
    </font>
    <font>
      <sz val="11"/>
      <color theme="1"/>
      <name val="INFOTEXT"/>
      <family val="1"/>
    </font>
    <font>
      <b/>
      <sz val="26"/>
      <color theme="1"/>
      <name val="INFOTEXT"/>
      <family val="1"/>
    </font>
    <font>
      <b/>
      <sz val="12"/>
      <color theme="1"/>
      <name val="INFOTEXT"/>
      <family val="1"/>
    </font>
    <font>
      <sz val="12"/>
      <color theme="1"/>
      <name val="INFOTEXT"/>
      <family val="1"/>
    </font>
    <font>
      <b/>
      <i/>
      <sz val="12"/>
      <color theme="1"/>
      <name val="INFOTEXT"/>
      <family val="1"/>
    </font>
    <font>
      <b/>
      <sz val="12"/>
      <color theme="1"/>
      <name val="Times New Roman"/>
      <family val="1"/>
    </font>
    <font>
      <sz val="12"/>
      <color theme="1"/>
      <name val="Times New Roman"/>
      <family val="1"/>
    </font>
    <font>
      <b/>
      <i/>
      <sz val="12"/>
      <color theme="1"/>
      <name val="Times New Roman"/>
      <family val="1"/>
    </font>
    <font>
      <u val="single"/>
      <sz val="11"/>
      <color theme="1"/>
      <name val="Times New Roman"/>
      <family val="1"/>
    </font>
    <font>
      <b/>
      <sz val="10"/>
      <color rgb="FF231F20"/>
      <name val="INFOTEXT"/>
      <family val="1"/>
    </font>
    <font>
      <sz val="10"/>
      <color rgb="FF231F20"/>
      <name val="INFOTEXT"/>
      <family val="1"/>
    </font>
    <font>
      <b/>
      <sz val="11"/>
      <color rgb="FF231F20"/>
      <name val="INFOTEXT"/>
      <family val="1"/>
    </font>
    <font>
      <b/>
      <sz val="12"/>
      <color rgb="FF231F20"/>
      <name val="INFOTEXT"/>
      <family val="1"/>
    </font>
    <font>
      <sz val="11"/>
      <color rgb="FF231F20"/>
      <name val="INFOTEXT"/>
      <family val="1"/>
    </font>
    <font>
      <u val="single"/>
      <sz val="11"/>
      <color rgb="FF231F20"/>
      <name val="INFOTEXT"/>
      <family val="1"/>
    </font>
    <font>
      <b/>
      <sz val="9"/>
      <color theme="1"/>
      <name val="Times New Roman"/>
      <family val="1"/>
    </font>
    <font>
      <sz val="11"/>
      <color theme="3" tint="0.39998000860214233"/>
      <name val="Times New Roman"/>
      <family val="1"/>
    </font>
    <font>
      <b/>
      <sz val="9"/>
      <color rgb="FF231F20"/>
      <name val="INFOTEXT"/>
      <family val="1"/>
    </font>
    <font>
      <sz val="9"/>
      <color rgb="FF231F20"/>
      <name val="INFOTEXT"/>
      <family val="1"/>
    </font>
    <font>
      <sz val="14"/>
      <color theme="1"/>
      <name val="INFOTEXT"/>
      <family val="1"/>
    </font>
    <font>
      <u val="singleAccounting"/>
      <sz val="11"/>
      <color theme="1"/>
      <name val="Times New Roman"/>
      <family val="1"/>
    </font>
    <font>
      <b/>
      <sz val="10"/>
      <color rgb="FF000000"/>
      <name val="INFOTEXT"/>
      <family val="1"/>
    </font>
    <font>
      <sz val="10"/>
      <color rgb="FF000000"/>
      <name val="INFOTEXT"/>
      <family val="1"/>
    </font>
    <font>
      <u val="single"/>
      <sz val="10"/>
      <color rgb="FFFF0000"/>
      <name val="INFOTEXT"/>
      <family val="1"/>
    </font>
    <font>
      <b/>
      <u val="double"/>
      <sz val="10"/>
      <color theme="1"/>
      <name val="INFOTEXT"/>
      <family val="1"/>
    </font>
    <font>
      <u val="single"/>
      <sz val="10"/>
      <color theme="1"/>
      <name val="INFOTEXT"/>
      <family val="1"/>
    </font>
    <font>
      <b/>
      <u val="single"/>
      <sz val="10"/>
      <color rgb="FF231F20"/>
      <name val="INFOTEXT"/>
      <family val="1"/>
    </font>
    <font>
      <u val="single"/>
      <sz val="10"/>
      <color rgb="FF231F20"/>
      <name val="INFOTEXT"/>
      <family val="1"/>
    </font>
    <font>
      <b/>
      <u val="single"/>
      <sz val="9"/>
      <color rgb="FF231F20"/>
      <name val="INFOTEXT"/>
      <family val="1"/>
    </font>
    <font>
      <b/>
      <sz val="11"/>
      <color theme="1"/>
      <name val="INFOTEXT"/>
      <family val="1"/>
    </font>
    <font>
      <b/>
      <u val="single"/>
      <sz val="11"/>
      <color rgb="FF231F20"/>
      <name val="INFOTEXT"/>
      <family val="1"/>
    </font>
    <font>
      <b/>
      <sz val="9"/>
      <color theme="1"/>
      <name val="INFOTEXT"/>
      <family val="1"/>
    </font>
    <font>
      <b/>
      <sz val="20"/>
      <color theme="1"/>
      <name val="INFOTEXT"/>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medium"/>
    </border>
    <border>
      <left/>
      <right style="medium"/>
      <top/>
      <bottom style="medium"/>
    </border>
    <border>
      <left/>
      <right/>
      <top style="thin"/>
      <bottom style="double"/>
    </border>
    <border>
      <left/>
      <right/>
      <top style="medium"/>
      <bottom>
        <color indexed="63"/>
      </bottom>
    </border>
    <border>
      <left style="medium"/>
      <right style="medium"/>
      <top/>
      <bottom style="medium"/>
    </border>
    <border>
      <left/>
      <right/>
      <top/>
      <bottom style="double"/>
    </border>
    <border>
      <left/>
      <right/>
      <top style="medium"/>
      <bottom style="double"/>
    </border>
    <border>
      <left style="medium"/>
      <right style="medium"/>
      <top style="medium"/>
      <bottom style="medium"/>
    </border>
    <border>
      <left/>
      <right style="medium"/>
      <top style="medium"/>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43" fontId="2" fillId="0" borderId="0" applyFont="0" applyFill="0" applyBorder="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5" fillId="0" borderId="8" applyNumberFormat="0" applyFill="0" applyAlignment="0" applyProtection="0"/>
    <xf numFmtId="0" fontId="84" fillId="0" borderId="9" applyNumberFormat="0" applyFill="0" applyAlignment="0" applyProtection="0"/>
  </cellStyleXfs>
  <cellXfs count="291">
    <xf numFmtId="0" fontId="0" fillId="0" borderId="0" xfId="0" applyFont="1" applyAlignment="1">
      <alignment/>
    </xf>
    <xf numFmtId="0" fontId="85" fillId="0" borderId="0" xfId="0" applyFont="1" applyAlignment="1">
      <alignment vertical="center"/>
    </xf>
    <xf numFmtId="0" fontId="3" fillId="0" borderId="0" xfId="54" applyFont="1" applyFill="1">
      <alignment/>
      <protection/>
    </xf>
    <xf numFmtId="0" fontId="86" fillId="0" borderId="0" xfId="0" applyFont="1" applyAlignment="1">
      <alignment/>
    </xf>
    <xf numFmtId="0" fontId="3" fillId="0" borderId="0" xfId="54" applyFont="1" applyFill="1" applyAlignment="1">
      <alignment horizontal="justify"/>
      <protection/>
    </xf>
    <xf numFmtId="0" fontId="5" fillId="0" borderId="0" xfId="54" applyFont="1" applyFill="1" applyAlignment="1">
      <alignment horizontal="justify" wrapText="1"/>
      <protection/>
    </xf>
    <xf numFmtId="0" fontId="5" fillId="33" borderId="10" xfId="54" applyFont="1" applyFill="1" applyBorder="1" applyAlignment="1">
      <alignment horizontal="center" wrapText="1"/>
      <protection/>
    </xf>
    <xf numFmtId="0" fontId="5" fillId="0" borderId="0" xfId="54" applyFont="1" applyFill="1" applyBorder="1" applyAlignment="1">
      <alignment horizontal="center" wrapText="1"/>
      <protection/>
    </xf>
    <xf numFmtId="0" fontId="3" fillId="0" borderId="0" xfId="54" applyFont="1" applyFill="1" applyAlignment="1">
      <alignment horizontal="justify" wrapText="1"/>
      <protection/>
    </xf>
    <xf numFmtId="4" fontId="3" fillId="0" borderId="0" xfId="0" applyNumberFormat="1" applyFont="1" applyAlignment="1">
      <alignment/>
    </xf>
    <xf numFmtId="0" fontId="5" fillId="0" borderId="0" xfId="54" applyFont="1" applyFill="1" applyAlignment="1">
      <alignment horizontal="center" wrapText="1"/>
      <protection/>
    </xf>
    <xf numFmtId="4" fontId="3" fillId="0" borderId="0" xfId="0" applyNumberFormat="1" applyFont="1" applyBorder="1" applyAlignment="1">
      <alignment/>
    </xf>
    <xf numFmtId="0" fontId="3" fillId="0" borderId="0" xfId="54" applyFont="1" applyFill="1" applyBorder="1" applyAlignment="1">
      <alignment horizontal="justify" wrapText="1"/>
      <protection/>
    </xf>
    <xf numFmtId="4" fontId="3" fillId="0" borderId="10" xfId="0" applyNumberFormat="1" applyFont="1" applyBorder="1" applyAlignment="1">
      <alignment/>
    </xf>
    <xf numFmtId="0" fontId="5" fillId="0" borderId="0" xfId="54" applyFont="1" applyFill="1" applyAlignment="1">
      <alignment wrapText="1"/>
      <protection/>
    </xf>
    <xf numFmtId="0" fontId="5" fillId="0" borderId="0" xfId="54" applyFont="1" applyFill="1" applyAlignment="1">
      <alignment horizontal="justify"/>
      <protection/>
    </xf>
    <xf numFmtId="43" fontId="5" fillId="0" borderId="0" xfId="54" applyNumberFormat="1" applyFont="1" applyFill="1" applyBorder="1" applyAlignment="1">
      <alignment horizontal="right"/>
      <protection/>
    </xf>
    <xf numFmtId="4" fontId="5" fillId="0" borderId="0" xfId="54" applyNumberFormat="1" applyFont="1" applyFill="1" applyBorder="1" applyAlignment="1">
      <alignment horizontal="right"/>
      <protection/>
    </xf>
    <xf numFmtId="166" fontId="3" fillId="0" borderId="0" xfId="54" applyNumberFormat="1" applyFont="1" applyFill="1">
      <alignment/>
      <protection/>
    </xf>
    <xf numFmtId="0" fontId="3" fillId="0" borderId="0" xfId="54" applyFont="1" applyFill="1" applyBorder="1">
      <alignment/>
      <protection/>
    </xf>
    <xf numFmtId="43" fontId="3" fillId="0" borderId="0" xfId="37" applyFont="1" applyAlignment="1">
      <alignment/>
    </xf>
    <xf numFmtId="43" fontId="3" fillId="0" borderId="10" xfId="37" applyFont="1" applyBorder="1" applyAlignment="1">
      <alignment/>
    </xf>
    <xf numFmtId="43" fontId="5" fillId="0" borderId="0" xfId="37" applyFont="1" applyFill="1" applyBorder="1" applyAlignment="1">
      <alignment/>
    </xf>
    <xf numFmtId="4" fontId="5" fillId="0" borderId="0" xfId="54" applyNumberFormat="1" applyFont="1" applyFill="1" applyBorder="1" applyAlignment="1">
      <alignment horizontal="right" wrapText="1"/>
      <protection/>
    </xf>
    <xf numFmtId="2" fontId="5" fillId="0" borderId="0" xfId="37" applyNumberFormat="1" applyFont="1" applyFill="1" applyBorder="1" applyAlignment="1">
      <alignment vertical="top" wrapText="1"/>
    </xf>
    <xf numFmtId="43" fontId="5" fillId="0" borderId="0" xfId="37" applyFont="1" applyFill="1" applyBorder="1" applyAlignment="1">
      <alignment horizontal="right" wrapText="1"/>
    </xf>
    <xf numFmtId="43" fontId="5" fillId="0" borderId="0" xfId="37" applyFont="1" applyFill="1" applyBorder="1" applyAlignment="1">
      <alignment wrapText="1"/>
    </xf>
    <xf numFmtId="0" fontId="86" fillId="0" borderId="0" xfId="0" applyFont="1" applyAlignment="1">
      <alignment vertical="center" wrapText="1"/>
    </xf>
    <xf numFmtId="0" fontId="5" fillId="0" borderId="0" xfId="54" applyFont="1" applyFill="1" applyBorder="1" applyAlignment="1">
      <alignment wrapText="1"/>
      <protection/>
    </xf>
    <xf numFmtId="43" fontId="87" fillId="0" borderId="0" xfId="37" applyFont="1" applyBorder="1" applyAlignment="1">
      <alignment/>
    </xf>
    <xf numFmtId="43" fontId="3" fillId="0" borderId="11" xfId="37" applyFont="1" applyFill="1" applyBorder="1" applyAlignment="1">
      <alignment/>
    </xf>
    <xf numFmtId="0" fontId="87" fillId="0" borderId="0" xfId="54" applyFont="1" applyFill="1" applyAlignment="1">
      <alignment horizontal="center" wrapText="1"/>
      <protection/>
    </xf>
    <xf numFmtId="4" fontId="87" fillId="0" borderId="0" xfId="54" applyNumberFormat="1" applyFont="1" applyFill="1" applyBorder="1" applyAlignment="1">
      <alignment horizontal="right"/>
      <protection/>
    </xf>
    <xf numFmtId="0" fontId="88" fillId="0" borderId="0" xfId="0" applyFont="1" applyAlignment="1">
      <alignment/>
    </xf>
    <xf numFmtId="43" fontId="3" fillId="0" borderId="0" xfId="37" applyFont="1" applyFill="1" applyBorder="1" applyAlignment="1">
      <alignment/>
    </xf>
    <xf numFmtId="0" fontId="5" fillId="0" borderId="0" xfId="54" applyFont="1" applyFill="1" applyBorder="1" applyAlignment="1">
      <alignment horizontal="right"/>
      <protection/>
    </xf>
    <xf numFmtId="0" fontId="3" fillId="0" borderId="0" xfId="54" applyFont="1" applyFill="1" applyAlignment="1">
      <alignment horizontal="left" wrapText="1"/>
      <protection/>
    </xf>
    <xf numFmtId="0" fontId="3" fillId="0" borderId="0" xfId="54" applyFont="1">
      <alignment/>
      <protection/>
    </xf>
    <xf numFmtId="0" fontId="7" fillId="0" borderId="0" xfId="54" applyFont="1" applyFill="1" applyAlignment="1">
      <alignment horizontal="justify" wrapText="1"/>
      <protection/>
    </xf>
    <xf numFmtId="0" fontId="7" fillId="0" borderId="0" xfId="54" applyFont="1" applyFill="1" applyBorder="1" applyAlignment="1">
      <alignment horizontal="center" wrapText="1"/>
      <protection/>
    </xf>
    <xf numFmtId="0" fontId="8" fillId="0" borderId="0" xfId="54" applyFont="1" applyFill="1" applyAlignment="1">
      <alignment horizontal="justify" wrapText="1"/>
      <protection/>
    </xf>
    <xf numFmtId="0" fontId="5" fillId="0" borderId="0" xfId="54" applyFont="1" applyFill="1" applyBorder="1" applyAlignment="1">
      <alignment/>
      <protection/>
    </xf>
    <xf numFmtId="43" fontId="5" fillId="0" borderId="0" xfId="54" applyNumberFormat="1" applyFont="1" applyBorder="1">
      <alignment/>
      <protection/>
    </xf>
    <xf numFmtId="43" fontId="3" fillId="0" borderId="0" xfId="54" applyNumberFormat="1" applyFont="1" applyFill="1">
      <alignment/>
      <protection/>
    </xf>
    <xf numFmtId="0" fontId="5" fillId="0" borderId="10" xfId="54" applyFont="1" applyFill="1" applyBorder="1" applyAlignment="1">
      <alignment horizontal="center" wrapText="1"/>
      <protection/>
    </xf>
    <xf numFmtId="4" fontId="3" fillId="0" borderId="0" xfId="54" applyNumberFormat="1" applyFont="1" applyFill="1">
      <alignment/>
      <protection/>
    </xf>
    <xf numFmtId="2" fontId="3" fillId="0" borderId="0" xfId="54" applyNumberFormat="1" applyFont="1" applyFill="1" applyBorder="1" applyAlignment="1">
      <alignment/>
      <protection/>
    </xf>
    <xf numFmtId="0" fontId="85" fillId="0" borderId="0" xfId="0" applyFont="1" applyAlignment="1">
      <alignment/>
    </xf>
    <xf numFmtId="0" fontId="9" fillId="0" borderId="0" xfId="54" applyFont="1" applyAlignment="1">
      <alignment horizontal="justify"/>
      <protection/>
    </xf>
    <xf numFmtId="0" fontId="3" fillId="0" borderId="0" xfId="54" applyFont="1" applyAlignment="1">
      <alignment horizontal="justify"/>
      <protection/>
    </xf>
    <xf numFmtId="0" fontId="5" fillId="0" borderId="0" xfId="54" applyFont="1" applyAlignment="1">
      <alignment horizontal="left" wrapText="1"/>
      <protection/>
    </xf>
    <xf numFmtId="0" fontId="5" fillId="0" borderId="0" xfId="54" applyFont="1" applyBorder="1" applyAlignment="1">
      <alignment horizontal="center" wrapText="1"/>
      <protection/>
    </xf>
    <xf numFmtId="43" fontId="3" fillId="0" borderId="0" xfId="37" applyFont="1" applyFill="1" applyAlignment="1">
      <alignment/>
    </xf>
    <xf numFmtId="4" fontId="3" fillId="0" borderId="0" xfId="37" applyNumberFormat="1" applyFont="1" applyAlignment="1">
      <alignment/>
    </xf>
    <xf numFmtId="0" fontId="3" fillId="0" borderId="0" xfId="54" applyFont="1" applyFill="1" applyBorder="1" applyAlignment="1">
      <alignment horizontal="right"/>
      <protection/>
    </xf>
    <xf numFmtId="0" fontId="3" fillId="0" borderId="0" xfId="54" applyFont="1" applyFill="1" applyBorder="1" applyAlignment="1">
      <alignment horizontal="right" indent="2"/>
      <protection/>
    </xf>
    <xf numFmtId="43" fontId="5" fillId="0" borderId="0" xfId="54" applyNumberFormat="1" applyFont="1">
      <alignment/>
      <protection/>
    </xf>
    <xf numFmtId="0" fontId="5" fillId="0" borderId="0" xfId="54" applyFont="1" applyAlignment="1">
      <alignment horizontal="justify"/>
      <protection/>
    </xf>
    <xf numFmtId="0" fontId="3" fillId="0" borderId="0" xfId="54" applyFont="1" applyAlignment="1">
      <alignment/>
      <protection/>
    </xf>
    <xf numFmtId="0" fontId="85" fillId="0" borderId="0" xfId="0" applyFont="1" applyAlignment="1">
      <alignment horizontal="justify" vertical="center"/>
    </xf>
    <xf numFmtId="166" fontId="3" fillId="0" borderId="0" xfId="54" applyNumberFormat="1" applyFont="1" applyAlignment="1">
      <alignment/>
      <protection/>
    </xf>
    <xf numFmtId="0" fontId="3" fillId="0" borderId="0" xfId="54" applyFont="1" applyBorder="1" applyAlignment="1">
      <alignment/>
      <protection/>
    </xf>
    <xf numFmtId="0" fontId="3" fillId="0" borderId="0" xfId="54" applyFont="1" applyAlignment="1">
      <alignment horizontal="justify" wrapText="1"/>
      <protection/>
    </xf>
    <xf numFmtId="0" fontId="5" fillId="0" borderId="0" xfId="54" applyFont="1" applyBorder="1" applyAlignment="1">
      <alignment horizontal="right"/>
      <protection/>
    </xf>
    <xf numFmtId="4" fontId="5" fillId="0" borderId="0" xfId="37" applyNumberFormat="1" applyFont="1" applyBorder="1" applyAlignment="1">
      <alignment horizontal="center" vertical="top"/>
    </xf>
    <xf numFmtId="43" fontId="88" fillId="0" borderId="0" xfId="37" applyFont="1" applyFill="1" applyBorder="1" applyAlignment="1">
      <alignment/>
    </xf>
    <xf numFmtId="0" fontId="5" fillId="0" borderId="0" xfId="54" applyFont="1" applyBorder="1" applyAlignment="1">
      <alignment/>
      <protection/>
    </xf>
    <xf numFmtId="0" fontId="86" fillId="0" borderId="0" xfId="0" applyFont="1" applyBorder="1" applyAlignment="1">
      <alignment/>
    </xf>
    <xf numFmtId="0" fontId="5" fillId="33" borderId="0" xfId="54" applyFont="1" applyFill="1" applyBorder="1" applyAlignment="1">
      <alignment horizontal="center" wrapText="1"/>
      <protection/>
    </xf>
    <xf numFmtId="0" fontId="3" fillId="0" borderId="0" xfId="54" applyFont="1" applyFill="1" applyBorder="1" applyAlignment="1">
      <alignment horizontal="justify"/>
      <protection/>
    </xf>
    <xf numFmtId="4" fontId="86" fillId="0" borderId="0" xfId="0" applyNumberFormat="1" applyFont="1" applyBorder="1" applyAlignment="1">
      <alignment/>
    </xf>
    <xf numFmtId="4" fontId="86" fillId="0" borderId="0" xfId="0" applyNumberFormat="1" applyFont="1" applyAlignment="1">
      <alignment/>
    </xf>
    <xf numFmtId="0" fontId="88" fillId="0" borderId="0" xfId="54" applyFont="1" applyAlignment="1">
      <alignment horizontal="justify"/>
      <protection/>
    </xf>
    <xf numFmtId="0" fontId="88" fillId="0" borderId="0" xfId="54" applyFont="1">
      <alignment/>
      <protection/>
    </xf>
    <xf numFmtId="0" fontId="3" fillId="0" borderId="0" xfId="54" applyFont="1" applyBorder="1">
      <alignment/>
      <protection/>
    </xf>
    <xf numFmtId="43" fontId="3" fillId="0" borderId="0" xfId="48" applyFont="1" applyAlignment="1">
      <alignment/>
    </xf>
    <xf numFmtId="43" fontId="3" fillId="0" borderId="0" xfId="54" applyNumberFormat="1" applyFont="1">
      <alignment/>
      <protection/>
    </xf>
    <xf numFmtId="17" fontId="5" fillId="0" borderId="0" xfId="54" applyNumberFormat="1" applyFont="1" applyFill="1" applyBorder="1" applyAlignment="1">
      <alignment horizontal="center" wrapText="1"/>
      <protection/>
    </xf>
    <xf numFmtId="4" fontId="3" fillId="0" borderId="0" xfId="54" applyNumberFormat="1" applyFont="1" applyFill="1" applyAlignment="1">
      <alignment horizontal="justify"/>
      <protection/>
    </xf>
    <xf numFmtId="43" fontId="3" fillId="0" borderId="10" xfId="37" applyFont="1" applyFill="1" applyBorder="1" applyAlignment="1">
      <alignment/>
    </xf>
    <xf numFmtId="4" fontId="5" fillId="0" borderId="0" xfId="54" applyNumberFormat="1" applyFont="1" applyFill="1" applyAlignment="1">
      <alignment horizontal="justify"/>
      <protection/>
    </xf>
    <xf numFmtId="0" fontId="5" fillId="0" borderId="0" xfId="54" applyFont="1" applyFill="1" applyAlignment="1">
      <alignment horizontal="center"/>
      <protection/>
    </xf>
    <xf numFmtId="0" fontId="4" fillId="0" borderId="0" xfId="54" applyFont="1" applyAlignment="1">
      <alignment horizontal="justify"/>
      <protection/>
    </xf>
    <xf numFmtId="40" fontId="3" fillId="0" borderId="0" xfId="0" applyNumberFormat="1" applyFont="1" applyFill="1" applyBorder="1" applyAlignment="1">
      <alignment/>
    </xf>
    <xf numFmtId="0" fontId="86" fillId="0" borderId="0" xfId="54" applyFont="1" applyFill="1" applyAlignment="1">
      <alignment horizontal="justify"/>
      <protection/>
    </xf>
    <xf numFmtId="0" fontId="86" fillId="0" borderId="0" xfId="54" applyFont="1" applyFill="1" applyAlignment="1">
      <alignment horizontal="justify" wrapText="1"/>
      <protection/>
    </xf>
    <xf numFmtId="0" fontId="3" fillId="0" borderId="0" xfId="54" applyFont="1" applyFill="1" applyAlignment="1">
      <alignment horizontal="justify" vertical="top" wrapText="1"/>
      <protection/>
    </xf>
    <xf numFmtId="0" fontId="3" fillId="0" borderId="0" xfId="54" applyFont="1" applyFill="1" applyBorder="1" applyAlignment="1">
      <alignment horizontal="justify" vertical="top" wrapText="1"/>
      <protection/>
    </xf>
    <xf numFmtId="0" fontId="88" fillId="0" borderId="0" xfId="0" applyFont="1" applyAlignment="1">
      <alignment horizontal="justify" vertical="center"/>
    </xf>
    <xf numFmtId="0" fontId="86" fillId="0" borderId="0" xfId="0" applyFont="1" applyAlignment="1">
      <alignment horizontal="justify" vertical="center"/>
    </xf>
    <xf numFmtId="40" fontId="3" fillId="0" borderId="0" xfId="0" applyNumberFormat="1" applyFont="1" applyFill="1" applyAlignment="1">
      <alignment/>
    </xf>
    <xf numFmtId="0" fontId="3" fillId="0" borderId="0" xfId="54" applyFont="1" applyFill="1" applyAlignment="1">
      <alignment horizontal="right"/>
      <protection/>
    </xf>
    <xf numFmtId="40" fontId="3" fillId="0" borderId="12" xfId="0" applyNumberFormat="1" applyFont="1" applyFill="1" applyBorder="1" applyAlignment="1">
      <alignment/>
    </xf>
    <xf numFmtId="0" fontId="5" fillId="0" borderId="0" xfId="54" applyFont="1" applyFill="1" applyAlignment="1">
      <alignment horizontal="right"/>
      <protection/>
    </xf>
    <xf numFmtId="0" fontId="86" fillId="0" borderId="0" xfId="0" applyFont="1" applyAlignment="1">
      <alignment vertical="center"/>
    </xf>
    <xf numFmtId="0" fontId="89" fillId="0" borderId="0" xfId="54" applyFont="1" applyFill="1" applyAlignment="1">
      <alignment horizontal="justify" wrapText="1"/>
      <protection/>
    </xf>
    <xf numFmtId="0" fontId="89" fillId="0" borderId="0" xfId="0" applyFont="1" applyAlignment="1">
      <alignment/>
    </xf>
    <xf numFmtId="40" fontId="3" fillId="0" borderId="10" xfId="0" applyNumberFormat="1" applyFont="1" applyFill="1" applyBorder="1" applyAlignment="1">
      <alignment/>
    </xf>
    <xf numFmtId="43" fontId="3" fillId="0" borderId="0" xfId="54" applyNumberFormat="1" applyFont="1" applyBorder="1">
      <alignment/>
      <protection/>
    </xf>
    <xf numFmtId="0" fontId="6" fillId="0" borderId="0" xfId="54" applyFont="1" applyAlignment="1">
      <alignment horizontal="justify"/>
      <protection/>
    </xf>
    <xf numFmtId="0" fontId="5" fillId="0" borderId="0" xfId="54" applyFont="1" applyAlignment="1">
      <alignment horizontal="left"/>
      <protection/>
    </xf>
    <xf numFmtId="0" fontId="90" fillId="0" borderId="0" xfId="0" applyFont="1" applyAlignment="1">
      <alignment/>
    </xf>
    <xf numFmtId="0" fontId="91" fillId="0" borderId="0" xfId="0" applyFont="1" applyAlignment="1">
      <alignment/>
    </xf>
    <xf numFmtId="43" fontId="90" fillId="0" borderId="0" xfId="48" applyFont="1" applyAlignment="1">
      <alignment/>
    </xf>
    <xf numFmtId="43" fontId="91" fillId="0" borderId="0" xfId="48" applyFont="1" applyAlignment="1">
      <alignment/>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xf>
    <xf numFmtId="0" fontId="93" fillId="0" borderId="0" xfId="0" applyFont="1" applyAlignment="1">
      <alignment horizontal="center" vertical="center"/>
    </xf>
    <xf numFmtId="0" fontId="94" fillId="0" borderId="0" xfId="0" applyFont="1" applyAlignment="1">
      <alignment/>
    </xf>
    <xf numFmtId="0" fontId="9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11" fillId="0" borderId="0" xfId="0" applyFont="1" applyAlignment="1">
      <alignment horizontal="justify" vertical="center"/>
    </xf>
    <xf numFmtId="0" fontId="13" fillId="0" borderId="0" xfId="0" applyFont="1" applyAlignment="1">
      <alignment horizontal="justify" vertical="center"/>
    </xf>
    <xf numFmtId="0" fontId="96" fillId="0" borderId="0" xfId="0" applyFont="1" applyAlignment="1">
      <alignment horizontal="justify" vertical="center"/>
    </xf>
    <xf numFmtId="0" fontId="96" fillId="0" borderId="0" xfId="0" applyFont="1" applyFill="1" applyAlignment="1">
      <alignment horizontal="justify" vertical="center"/>
    </xf>
    <xf numFmtId="0" fontId="94" fillId="0" borderId="0" xfId="0" applyFont="1" applyFill="1" applyAlignment="1">
      <alignment/>
    </xf>
    <xf numFmtId="0" fontId="97" fillId="0" borderId="0" xfId="0" applyFont="1" applyAlignment="1">
      <alignment horizontal="justify" vertical="center"/>
    </xf>
    <xf numFmtId="0" fontId="9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horizontal="left" vertical="center"/>
    </xf>
    <xf numFmtId="0" fontId="13"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justify" vertical="center"/>
    </xf>
    <xf numFmtId="0" fontId="100" fillId="0" borderId="0" xfId="0" applyFont="1" applyAlignment="1">
      <alignment horizontal="justify" vertical="center"/>
    </xf>
    <xf numFmtId="0" fontId="101" fillId="0" borderId="0" xfId="0" applyFont="1" applyAlignment="1">
      <alignment horizontal="justify" vertical="center"/>
    </xf>
    <xf numFmtId="43" fontId="0" fillId="0" borderId="0" xfId="0" applyNumberFormat="1" applyAlignment="1">
      <alignment/>
    </xf>
    <xf numFmtId="0" fontId="88" fillId="0" borderId="0" xfId="0" applyFont="1" applyFill="1" applyAlignment="1">
      <alignment/>
    </xf>
    <xf numFmtId="43" fontId="102" fillId="0" borderId="10" xfId="48" applyFont="1" applyBorder="1" applyAlignment="1">
      <alignment/>
    </xf>
    <xf numFmtId="0" fontId="85" fillId="34" borderId="0" xfId="54" applyFont="1" applyFill="1" applyAlignment="1">
      <alignment horizontal="left" wrapText="1"/>
      <protection/>
    </xf>
    <xf numFmtId="0" fontId="85" fillId="34" borderId="10" xfId="54" applyFont="1" applyFill="1" applyBorder="1" applyAlignment="1">
      <alignment horizontal="center" wrapText="1"/>
      <protection/>
    </xf>
    <xf numFmtId="0" fontId="85" fillId="34" borderId="0" xfId="54" applyFont="1" applyFill="1" applyBorder="1" applyAlignment="1">
      <alignment horizontal="center" wrapText="1"/>
      <protection/>
    </xf>
    <xf numFmtId="0" fontId="86" fillId="34" borderId="0" xfId="54" applyFont="1" applyFill="1" applyAlignment="1">
      <alignment horizontal="justify"/>
      <protection/>
    </xf>
    <xf numFmtId="43" fontId="86" fillId="34" borderId="0" xfId="48" applyFont="1" applyFill="1" applyAlignment="1">
      <alignment/>
    </xf>
    <xf numFmtId="43" fontId="86" fillId="34" borderId="10" xfId="48" applyFont="1" applyFill="1" applyBorder="1" applyAlignment="1">
      <alignment/>
    </xf>
    <xf numFmtId="0" fontId="103" fillId="0" borderId="0" xfId="0" applyFont="1" applyFill="1" applyAlignment="1">
      <alignment vertical="center" wrapText="1"/>
    </xf>
    <xf numFmtId="0" fontId="86" fillId="0" borderId="0" xfId="0" applyFont="1" applyFill="1" applyAlignment="1">
      <alignment vertical="center" wrapText="1"/>
    </xf>
    <xf numFmtId="0" fontId="86" fillId="0" borderId="0" xfId="0" applyFont="1" applyFill="1" applyBorder="1" applyAlignment="1">
      <alignment vertical="center" wrapText="1"/>
    </xf>
    <xf numFmtId="43" fontId="86" fillId="0" borderId="0" xfId="0" applyNumberFormat="1" applyFont="1" applyFill="1" applyAlignment="1">
      <alignment/>
    </xf>
    <xf numFmtId="43" fontId="94" fillId="0" borderId="0" xfId="0" applyNumberFormat="1" applyFont="1" applyFill="1" applyAlignment="1">
      <alignment/>
    </xf>
    <xf numFmtId="0" fontId="104" fillId="0" borderId="0" xfId="0" applyFont="1" applyFill="1" applyAlignment="1">
      <alignment horizontal="left" vertical="center" wrapText="1" indent="1"/>
    </xf>
    <xf numFmtId="43" fontId="104" fillId="0" borderId="0" xfId="0" applyNumberFormat="1" applyFont="1" applyFill="1" applyAlignment="1">
      <alignment horizontal="center" vertical="center" wrapText="1"/>
    </xf>
    <xf numFmtId="0" fontId="105" fillId="0" borderId="0" xfId="0" applyFont="1" applyFill="1" applyAlignment="1">
      <alignment vertical="center" wrapText="1"/>
    </xf>
    <xf numFmtId="0" fontId="97" fillId="0" borderId="0" xfId="0" applyFont="1" applyAlignment="1">
      <alignment vertical="center"/>
    </xf>
    <xf numFmtId="0" fontId="97" fillId="0" borderId="0" xfId="0" applyFont="1" applyAlignment="1">
      <alignment/>
    </xf>
    <xf numFmtId="0" fontId="106" fillId="0" borderId="0" xfId="0" applyFont="1" applyAlignment="1">
      <alignment vertical="center"/>
    </xf>
    <xf numFmtId="0" fontId="106" fillId="0" borderId="0" xfId="0" applyFont="1" applyAlignment="1">
      <alignment horizontal="left" vertical="center" indent="5"/>
    </xf>
    <xf numFmtId="0" fontId="107" fillId="0" borderId="0" xfId="0" applyFont="1" applyFill="1" applyAlignment="1">
      <alignment vertical="center" wrapText="1"/>
    </xf>
    <xf numFmtId="43" fontId="107" fillId="0" borderId="0" xfId="0" applyNumberFormat="1" applyFont="1" applyFill="1" applyAlignment="1">
      <alignment horizontal="right" vertical="center" wrapText="1"/>
    </xf>
    <xf numFmtId="4" fontId="107" fillId="0" borderId="0" xfId="0" applyNumberFormat="1" applyFont="1" applyFill="1" applyAlignment="1">
      <alignment horizontal="right" vertical="center" wrapText="1"/>
    </xf>
    <xf numFmtId="43" fontId="19" fillId="0" borderId="0" xfId="0" applyNumberFormat="1" applyFont="1" applyFill="1" applyAlignment="1">
      <alignment horizontal="right" vertical="center" wrapText="1"/>
    </xf>
    <xf numFmtId="0" fontId="105" fillId="0" borderId="0" xfId="0" applyFont="1" applyFill="1" applyAlignment="1">
      <alignment horizontal="left" vertical="center" wrapText="1"/>
    </xf>
    <xf numFmtId="0" fontId="107" fillId="0" borderId="0" xfId="0" applyFont="1" applyFill="1" applyAlignment="1">
      <alignment horizontal="right" vertical="center" wrapText="1"/>
    </xf>
    <xf numFmtId="43" fontId="12" fillId="0" borderId="0" xfId="0" applyNumberFormat="1" applyFont="1" applyFill="1" applyAlignment="1">
      <alignment horizontal="right" vertical="center" wrapText="1"/>
    </xf>
    <xf numFmtId="4" fontId="107" fillId="0" borderId="10" xfId="0" applyNumberFormat="1" applyFont="1" applyFill="1" applyBorder="1" applyAlignment="1">
      <alignment horizontal="right" vertical="center" wrapText="1"/>
    </xf>
    <xf numFmtId="4" fontId="105" fillId="0" borderId="0" xfId="0" applyNumberFormat="1" applyFont="1" applyFill="1" applyAlignment="1">
      <alignment horizontal="right" vertical="center" wrapText="1"/>
    </xf>
    <xf numFmtId="43" fontId="107" fillId="0" borderId="0" xfId="48" applyFont="1" applyFill="1" applyAlignment="1">
      <alignment horizontal="right" vertical="center" wrapText="1"/>
    </xf>
    <xf numFmtId="43" fontId="108" fillId="0" borderId="10" xfId="48" applyFont="1" applyFill="1" applyBorder="1" applyAlignment="1">
      <alignment horizontal="right" vertical="center" wrapText="1"/>
    </xf>
    <xf numFmtId="0" fontId="105" fillId="0" borderId="0" xfId="0" applyFont="1" applyAlignment="1">
      <alignment vertical="center" wrapText="1"/>
    </xf>
    <xf numFmtId="0" fontId="3" fillId="0" borderId="0" xfId="0" applyFont="1" applyAlignment="1">
      <alignment horizontal="center" wrapText="1"/>
    </xf>
    <xf numFmtId="43" fontId="86" fillId="0" borderId="0" xfId="37" applyFont="1" applyFill="1" applyBorder="1" applyAlignment="1">
      <alignment/>
    </xf>
    <xf numFmtId="0" fontId="109" fillId="0" borderId="0" xfId="0" applyFont="1" applyAlignment="1">
      <alignment/>
    </xf>
    <xf numFmtId="0" fontId="110" fillId="0" borderId="0" xfId="0" applyFont="1" applyAlignment="1">
      <alignment/>
    </xf>
    <xf numFmtId="0" fontId="3" fillId="0" borderId="0" xfId="0" applyFont="1" applyAlignment="1">
      <alignment wrapText="1"/>
    </xf>
    <xf numFmtId="0" fontId="90" fillId="0" borderId="0" xfId="0" applyFont="1" applyBorder="1" applyAlignment="1">
      <alignment/>
    </xf>
    <xf numFmtId="0" fontId="111" fillId="0" borderId="0" xfId="0" applyFont="1" applyAlignment="1">
      <alignment horizontal="center" vertical="center"/>
    </xf>
    <xf numFmtId="0" fontId="111" fillId="0" borderId="0" xfId="0" applyFont="1" applyAlignment="1">
      <alignment horizontal="left" vertical="center" indent="5"/>
    </xf>
    <xf numFmtId="0" fontId="111" fillId="0" borderId="0" xfId="0" applyFont="1" applyAlignment="1">
      <alignment horizontal="left" vertical="center"/>
    </xf>
    <xf numFmtId="0" fontId="112" fillId="0" borderId="0" xfId="0" applyFont="1" applyAlignment="1">
      <alignment horizontal="left" vertical="center"/>
    </xf>
    <xf numFmtId="43" fontId="112" fillId="0" borderId="0" xfId="0" applyNumberFormat="1" applyFont="1" applyAlignment="1">
      <alignment horizontal="center" vertical="center"/>
    </xf>
    <xf numFmtId="0" fontId="94" fillId="0" borderId="0" xfId="0" applyFont="1" applyAlignment="1">
      <alignment horizontal="left" vertical="center"/>
    </xf>
    <xf numFmtId="0" fontId="94" fillId="0" borderId="0" xfId="0" applyFont="1" applyBorder="1" applyAlignment="1">
      <alignment/>
    </xf>
    <xf numFmtId="0" fontId="86" fillId="0" borderId="0" xfId="0" applyFont="1" applyAlignment="1">
      <alignment horizontal="left" vertical="center"/>
    </xf>
    <xf numFmtId="0" fontId="113" fillId="0" borderId="0" xfId="0" applyFont="1" applyAlignment="1">
      <alignment horizontal="left" vertical="center"/>
    </xf>
    <xf numFmtId="0" fontId="113" fillId="0" borderId="0" xfId="0" applyFont="1" applyAlignment="1">
      <alignment vertical="center" wrapText="1"/>
    </xf>
    <xf numFmtId="0" fontId="111" fillId="0" borderId="0" xfId="0" applyFont="1" applyAlignment="1">
      <alignment horizontal="center" vertical="center" wrapText="1"/>
    </xf>
    <xf numFmtId="0" fontId="111" fillId="0" borderId="0" xfId="0" applyFont="1" applyAlignment="1">
      <alignment vertical="center" wrapText="1"/>
    </xf>
    <xf numFmtId="43" fontId="114" fillId="0" borderId="0" xfId="48" applyFont="1" applyAlignment="1">
      <alignment/>
    </xf>
    <xf numFmtId="43" fontId="90" fillId="0" borderId="10" xfId="48" applyFont="1" applyBorder="1" applyAlignment="1">
      <alignment/>
    </xf>
    <xf numFmtId="0" fontId="103" fillId="0" borderId="0" xfId="0" applyFont="1" applyFill="1" applyBorder="1" applyAlignment="1">
      <alignment vertical="center"/>
    </xf>
    <xf numFmtId="0" fontId="115" fillId="0" borderId="0" xfId="0" applyFont="1" applyFill="1" applyBorder="1" applyAlignment="1">
      <alignment vertical="center"/>
    </xf>
    <xf numFmtId="0" fontId="5" fillId="0" borderId="0" xfId="0" applyFont="1" applyFill="1" applyBorder="1" applyAlignment="1">
      <alignment horizontal="left" vertical="center" wrapText="1"/>
    </xf>
    <xf numFmtId="165" fontId="11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43" fontId="5" fillId="0" borderId="0" xfId="48" applyNumberFormat="1" applyFont="1" applyFill="1" applyBorder="1" applyAlignment="1">
      <alignment horizontal="center" vertical="top" wrapText="1"/>
    </xf>
    <xf numFmtId="43" fontId="5" fillId="0" borderId="0" xfId="48" applyFont="1" applyFill="1" applyBorder="1" applyAlignment="1">
      <alignment horizontal="center" vertical="top" wrapText="1"/>
    </xf>
    <xf numFmtId="164" fontId="116"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43" fontId="3" fillId="0" borderId="0" xfId="48" applyNumberFormat="1" applyFont="1" applyFill="1" applyBorder="1" applyAlignment="1">
      <alignment horizontal="center" vertical="top" wrapText="1"/>
    </xf>
    <xf numFmtId="43" fontId="3" fillId="0" borderId="0" xfId="48" applyFont="1" applyFill="1" applyBorder="1" applyAlignment="1">
      <alignment horizontal="center" vertical="top" wrapText="1"/>
    </xf>
    <xf numFmtId="43" fontId="5" fillId="0" borderId="0" xfId="0" applyNumberFormat="1" applyFont="1" applyFill="1" applyBorder="1" applyAlignment="1">
      <alignment horizontal="center" vertical="top" wrapText="1"/>
    </xf>
    <xf numFmtId="43" fontId="86" fillId="0" borderId="0" xfId="0" applyNumberFormat="1" applyFont="1" applyAlignment="1">
      <alignment/>
    </xf>
    <xf numFmtId="0" fontId="86" fillId="0" borderId="0" xfId="0" applyFont="1" applyFill="1" applyBorder="1" applyAlignment="1">
      <alignment horizontal="left" vertical="top" wrapText="1"/>
    </xf>
    <xf numFmtId="43" fontId="5" fillId="0" borderId="0" xfId="48" applyNumberFormat="1" applyFont="1" applyFill="1" applyBorder="1" applyAlignment="1">
      <alignment horizontal="center" vertical="center" wrapText="1"/>
    </xf>
    <xf numFmtId="43" fontId="5" fillId="0" borderId="0" xfId="48" applyFont="1" applyFill="1" applyBorder="1" applyAlignment="1">
      <alignment horizontal="center" vertical="center" wrapText="1"/>
    </xf>
    <xf numFmtId="0" fontId="115" fillId="0" borderId="0" xfId="0" applyFont="1" applyFill="1" applyBorder="1" applyAlignment="1">
      <alignment horizontal="center" vertical="center"/>
    </xf>
    <xf numFmtId="43" fontId="90" fillId="0" borderId="0" xfId="48" applyFont="1" applyBorder="1" applyAlignment="1">
      <alignment/>
    </xf>
    <xf numFmtId="0" fontId="3" fillId="0" borderId="0" xfId="54" applyFont="1" applyFill="1" applyAlignment="1">
      <alignment horizontal="left" vertical="justify"/>
      <protection/>
    </xf>
    <xf numFmtId="0" fontId="86" fillId="0" borderId="0" xfId="0" applyFont="1" applyFill="1" applyAlignment="1">
      <alignment/>
    </xf>
    <xf numFmtId="0" fontId="3" fillId="33" borderId="0" xfId="53" applyFont="1" applyFill="1" applyAlignment="1">
      <alignment wrapText="1"/>
      <protection/>
    </xf>
    <xf numFmtId="43" fontId="88" fillId="0" borderId="13" xfId="48" applyFont="1" applyBorder="1" applyAlignment="1">
      <alignment vertical="center" wrapText="1"/>
    </xf>
    <xf numFmtId="43" fontId="117" fillId="0" borderId="13" xfId="48" applyFont="1" applyBorder="1" applyAlignment="1">
      <alignment vertical="center" wrapText="1"/>
    </xf>
    <xf numFmtId="0" fontId="8" fillId="34" borderId="0" xfId="54" applyFont="1" applyFill="1" applyAlignment="1">
      <alignment horizontal="justify" wrapText="1"/>
      <protection/>
    </xf>
    <xf numFmtId="43" fontId="3" fillId="34" borderId="0" xfId="37" applyFont="1" applyFill="1" applyAlignment="1">
      <alignment/>
    </xf>
    <xf numFmtId="43" fontId="5" fillId="0" borderId="14" xfId="54" applyNumberFormat="1" applyFont="1" applyFill="1" applyBorder="1">
      <alignment/>
      <protection/>
    </xf>
    <xf numFmtId="0" fontId="3" fillId="0" borderId="0" xfId="0" applyFont="1" applyAlignment="1">
      <alignment/>
    </xf>
    <xf numFmtId="43" fontId="3" fillId="0" borderId="0" xfId="48" applyFont="1" applyFill="1" applyAlignment="1">
      <alignment horizontal="left" vertical="justify"/>
    </xf>
    <xf numFmtId="43" fontId="3" fillId="0" borderId="0" xfId="48" applyFont="1" applyFill="1" applyAlignment="1">
      <alignment horizontal="justify" wrapText="1"/>
    </xf>
    <xf numFmtId="43" fontId="5" fillId="35" borderId="14" xfId="54" applyNumberFormat="1" applyFont="1" applyFill="1" applyBorder="1">
      <alignment/>
      <protection/>
    </xf>
    <xf numFmtId="43" fontId="3" fillId="34" borderId="0" xfId="54" applyNumberFormat="1" applyFont="1" applyFill="1" applyBorder="1">
      <alignment/>
      <protection/>
    </xf>
    <xf numFmtId="43" fontId="5" fillId="34" borderId="0" xfId="54" applyNumberFormat="1" applyFont="1" applyFill="1" applyBorder="1">
      <alignment/>
      <protection/>
    </xf>
    <xf numFmtId="43" fontId="5" fillId="0" borderId="0" xfId="54" applyNumberFormat="1" applyFont="1" applyFill="1" applyBorder="1">
      <alignment/>
      <protection/>
    </xf>
    <xf numFmtId="43" fontId="5" fillId="0" borderId="0" xfId="54" applyNumberFormat="1" applyFont="1" applyFill="1">
      <alignment/>
      <protection/>
    </xf>
    <xf numFmtId="166" fontId="3" fillId="0" borderId="15" xfId="54" applyNumberFormat="1" applyFont="1" applyFill="1" applyBorder="1" applyAlignment="1">
      <alignment/>
      <protection/>
    </xf>
    <xf numFmtId="40" fontId="3" fillId="35" borderId="14" xfId="0" applyNumberFormat="1" applyFont="1" applyFill="1" applyBorder="1" applyAlignment="1">
      <alignment/>
    </xf>
    <xf numFmtId="43" fontId="86" fillId="35" borderId="0" xfId="37" applyFont="1" applyFill="1" applyBorder="1" applyAlignment="1">
      <alignment/>
    </xf>
    <xf numFmtId="43" fontId="86" fillId="0" borderId="0" xfId="37" applyFont="1" applyFill="1" applyAlignment="1">
      <alignment/>
    </xf>
    <xf numFmtId="43" fontId="85" fillId="34" borderId="0" xfId="37" applyFont="1" applyFill="1" applyBorder="1" applyAlignment="1">
      <alignment/>
    </xf>
    <xf numFmtId="43" fontId="5" fillId="34" borderId="0" xfId="37" applyFont="1" applyFill="1" applyBorder="1" applyAlignment="1">
      <alignment/>
    </xf>
    <xf numFmtId="0" fontId="86" fillId="0" borderId="0" xfId="54" applyFont="1" applyFill="1" applyAlignment="1">
      <alignment horizontal="left" wrapText="1"/>
      <protection/>
    </xf>
    <xf numFmtId="0" fontId="86" fillId="0" borderId="0" xfId="54" applyFont="1" applyFill="1">
      <alignment/>
      <protection/>
    </xf>
    <xf numFmtId="0" fontId="85" fillId="0" borderId="16" xfId="0" applyFont="1" applyBorder="1" applyAlignment="1">
      <alignment vertical="center" wrapText="1"/>
    </xf>
    <xf numFmtId="43" fontId="86" fillId="0" borderId="13" xfId="48" applyFont="1" applyBorder="1" applyAlignment="1">
      <alignment vertical="center" wrapText="1"/>
    </xf>
    <xf numFmtId="43" fontId="118" fillId="0" borderId="13" xfId="48" applyFont="1" applyBorder="1" applyAlignment="1">
      <alignment vertical="center" wrapText="1"/>
    </xf>
    <xf numFmtId="0" fontId="85" fillId="0" borderId="16" xfId="0" applyFont="1" applyFill="1" applyBorder="1" applyAlignment="1">
      <alignment vertical="center" wrapText="1"/>
    </xf>
    <xf numFmtId="43" fontId="119" fillId="0" borderId="13" xfId="48" applyFont="1" applyFill="1" applyBorder="1" applyAlignment="1">
      <alignment vertical="center" wrapText="1"/>
    </xf>
    <xf numFmtId="43" fontId="119" fillId="0" borderId="13" xfId="48" applyFont="1" applyBorder="1" applyAlignment="1">
      <alignment vertical="center" wrapText="1"/>
    </xf>
    <xf numFmtId="43" fontId="119" fillId="34" borderId="13" xfId="48" applyFont="1" applyFill="1" applyBorder="1" applyAlignment="1">
      <alignment vertical="center" wrapText="1"/>
    </xf>
    <xf numFmtId="43" fontId="86" fillId="0" borderId="13" xfId="48" applyFont="1" applyFill="1" applyBorder="1" applyAlignment="1">
      <alignment vertical="center" wrapText="1"/>
    </xf>
    <xf numFmtId="0" fontId="104" fillId="0" borderId="0" xfId="0" applyFont="1" applyAlignment="1">
      <alignment horizontal="left" vertical="center"/>
    </xf>
    <xf numFmtId="43" fontId="91" fillId="35" borderId="0" xfId="48" applyFont="1" applyFill="1" applyAlignment="1">
      <alignment/>
    </xf>
    <xf numFmtId="43" fontId="5" fillId="35" borderId="17" xfId="37" applyFont="1" applyFill="1" applyBorder="1" applyAlignment="1">
      <alignment/>
    </xf>
    <xf numFmtId="43" fontId="5" fillId="35" borderId="17" xfId="37" applyFont="1" applyFill="1" applyBorder="1" applyAlignment="1">
      <alignment horizontal="right"/>
    </xf>
    <xf numFmtId="43" fontId="5" fillId="35" borderId="17" xfId="54" applyNumberFormat="1" applyFont="1" applyFill="1" applyBorder="1">
      <alignment/>
      <protection/>
    </xf>
    <xf numFmtId="43" fontId="5" fillId="35" borderId="14" xfId="37" applyFont="1" applyFill="1" applyBorder="1" applyAlignment="1">
      <alignment/>
    </xf>
    <xf numFmtId="43" fontId="85" fillId="35" borderId="14" xfId="48" applyFont="1" applyFill="1" applyBorder="1" applyAlignment="1">
      <alignment/>
    </xf>
    <xf numFmtId="166" fontId="5" fillId="35" borderId="18" xfId="54" applyNumberFormat="1" applyFont="1" applyFill="1" applyBorder="1" applyAlignment="1">
      <alignment/>
      <protection/>
    </xf>
    <xf numFmtId="43" fontId="85" fillId="35" borderId="17" xfId="37" applyFont="1" applyFill="1" applyBorder="1" applyAlignment="1">
      <alignment/>
    </xf>
    <xf numFmtId="0" fontId="85" fillId="35" borderId="19" xfId="0" applyFont="1" applyFill="1" applyBorder="1" applyAlignment="1">
      <alignment vertical="center" wrapText="1"/>
    </xf>
    <xf numFmtId="0" fontId="85" fillId="35" borderId="20" xfId="0" applyFont="1" applyFill="1" applyBorder="1" applyAlignment="1">
      <alignment horizontal="center" vertical="center" wrapText="1"/>
    </xf>
    <xf numFmtId="43" fontId="5" fillId="35" borderId="14" xfId="37" applyFont="1" applyFill="1" applyBorder="1" applyAlignment="1">
      <alignment horizontal="right" wrapText="1"/>
    </xf>
    <xf numFmtId="43" fontId="105" fillId="35" borderId="0" xfId="48" applyFont="1" applyFill="1" applyAlignment="1">
      <alignment horizontal="right" vertical="center" wrapText="1"/>
    </xf>
    <xf numFmtId="43" fontId="103" fillId="10" borderId="21" xfId="48" applyFont="1" applyFill="1" applyBorder="1" applyAlignment="1">
      <alignment horizontal="center" vertical="center" wrapText="1"/>
    </xf>
    <xf numFmtId="43" fontId="103" fillId="35" borderId="14" xfId="48" applyFont="1" applyFill="1" applyBorder="1" applyAlignment="1">
      <alignment horizontal="center" vertical="center" wrapText="1"/>
    </xf>
    <xf numFmtId="43" fontId="120" fillId="0" borderId="0" xfId="48" applyFont="1" applyAlignment="1">
      <alignment horizontal="center" vertical="center" wrapText="1"/>
    </xf>
    <xf numFmtId="43" fontId="104" fillId="0" borderId="0" xfId="0" applyNumberFormat="1" applyFont="1" applyAlignment="1">
      <alignment horizontal="center" vertical="center" wrapText="1"/>
    </xf>
    <xf numFmtId="43" fontId="104" fillId="0" borderId="0" xfId="48" applyFont="1" applyAlignment="1">
      <alignment horizontal="center" vertical="center" wrapText="1"/>
    </xf>
    <xf numFmtId="43" fontId="121" fillId="0" borderId="10" xfId="0" applyNumberFormat="1" applyFont="1" applyBorder="1" applyAlignment="1">
      <alignment horizontal="center" vertical="center" wrapText="1"/>
    </xf>
    <xf numFmtId="43" fontId="120" fillId="10" borderId="0" xfId="48" applyFont="1" applyFill="1" applyAlignment="1">
      <alignment horizontal="center" vertical="center" wrapText="1"/>
    </xf>
    <xf numFmtId="0" fontId="103" fillId="0" borderId="0" xfId="0" applyFont="1" applyAlignment="1">
      <alignment vertical="center" wrapText="1"/>
    </xf>
    <xf numFmtId="0" fontId="104" fillId="0" borderId="0" xfId="0" applyFont="1" applyAlignment="1">
      <alignment horizontal="left" vertical="center" wrapText="1" indent="1"/>
    </xf>
    <xf numFmtId="0" fontId="120" fillId="0" borderId="0" xfId="0" applyFont="1" applyAlignment="1">
      <alignment horizontal="center" vertical="center" wrapText="1"/>
    </xf>
    <xf numFmtId="0" fontId="104" fillId="0" borderId="0" xfId="0" applyFont="1" applyAlignment="1">
      <alignment horizontal="right" vertical="center" wrapText="1"/>
    </xf>
    <xf numFmtId="43" fontId="120" fillId="10" borderId="21" xfId="48" applyFont="1" applyFill="1" applyBorder="1" applyAlignment="1">
      <alignment horizontal="center" vertical="center" wrapText="1"/>
    </xf>
    <xf numFmtId="0" fontId="3" fillId="0" borderId="0" xfId="0" applyFont="1" applyAlignment="1">
      <alignment horizontal="center" vertical="center"/>
    </xf>
    <xf numFmtId="43" fontId="122" fillId="35" borderId="21" xfId="48" applyFont="1" applyFill="1" applyBorder="1" applyAlignment="1">
      <alignment horizontal="center" vertical="center"/>
    </xf>
    <xf numFmtId="43" fontId="94" fillId="0" borderId="0" xfId="0" applyNumberFormat="1" applyFont="1" applyFill="1" applyAlignment="1">
      <alignment horizontal="right" vertical="center" wrapText="1"/>
    </xf>
    <xf numFmtId="0" fontId="123" fillId="0" borderId="0" xfId="0" applyFont="1" applyAlignment="1">
      <alignment horizontal="center" wrapText="1"/>
    </xf>
    <xf numFmtId="43" fontId="124" fillId="35" borderId="0" xfId="48" applyFont="1" applyFill="1" applyAlignment="1">
      <alignment horizontal="right" vertical="center" wrapText="1"/>
    </xf>
    <xf numFmtId="0" fontId="5" fillId="35" borderId="0" xfId="0" applyFont="1" applyFill="1" applyBorder="1" applyAlignment="1">
      <alignment horizontal="center" vertical="top" wrapText="1"/>
    </xf>
    <xf numFmtId="0" fontId="97" fillId="35" borderId="0" xfId="0" applyFont="1" applyFill="1" applyAlignment="1">
      <alignment horizontal="center" vertical="center" wrapText="1"/>
    </xf>
    <xf numFmtId="43" fontId="118" fillId="35" borderId="13" xfId="48" applyFont="1" applyFill="1" applyBorder="1" applyAlignment="1">
      <alignment vertical="center" wrapText="1"/>
    </xf>
    <xf numFmtId="0" fontId="85" fillId="35" borderId="16" xfId="0" applyFont="1" applyFill="1" applyBorder="1" applyAlignment="1">
      <alignment vertical="center" wrapText="1"/>
    </xf>
    <xf numFmtId="0" fontId="3" fillId="0" borderId="0" xfId="0" applyFont="1" applyAlignment="1">
      <alignment horizontal="center" wrapText="1"/>
    </xf>
    <xf numFmtId="0" fontId="103" fillId="0" borderId="0" xfId="0" applyFont="1" applyAlignment="1">
      <alignment horizontal="left" vertical="center" wrapText="1" indent="1"/>
    </xf>
    <xf numFmtId="0" fontId="103" fillId="0" borderId="0" xfId="0" applyFont="1" applyAlignment="1">
      <alignment horizontal="center" vertical="center"/>
    </xf>
    <xf numFmtId="0" fontId="0" fillId="0" borderId="0" xfId="0" applyAlignment="1">
      <alignment horizontal="center" wrapText="1"/>
    </xf>
    <xf numFmtId="0" fontId="125" fillId="0" borderId="0" xfId="0" applyFont="1" applyAlignment="1">
      <alignment horizontal="center"/>
    </xf>
    <xf numFmtId="0" fontId="106" fillId="0" borderId="0" xfId="0" applyFont="1" applyAlignment="1">
      <alignment horizontal="center" vertical="center"/>
    </xf>
    <xf numFmtId="0" fontId="86" fillId="0" borderId="0" xfId="0" applyFont="1" applyFill="1" applyBorder="1" applyAlignment="1">
      <alignment horizontal="center" vertical="top"/>
    </xf>
    <xf numFmtId="0" fontId="85" fillId="0" borderId="0" xfId="0" applyFont="1" applyAlignment="1">
      <alignment horizontal="center"/>
    </xf>
    <xf numFmtId="0" fontId="103" fillId="0" borderId="0" xfId="0" applyFont="1" applyFill="1" applyBorder="1" applyAlignment="1">
      <alignment horizontal="center" vertical="center"/>
    </xf>
    <xf numFmtId="0" fontId="115" fillId="0" borderId="0" xfId="0" applyFont="1" applyFill="1" applyBorder="1" applyAlignment="1">
      <alignment horizontal="center" vertical="center"/>
    </xf>
    <xf numFmtId="0" fontId="5" fillId="35" borderId="0" xfId="0" applyFont="1" applyFill="1" applyBorder="1" applyAlignment="1">
      <alignment horizontal="left" vertical="center" wrapText="1"/>
    </xf>
    <xf numFmtId="0" fontId="3" fillId="0" borderId="0" xfId="54" applyFont="1" applyFill="1" applyAlignment="1">
      <alignment horizontal="left" vertical="justify" wrapText="1"/>
      <protection/>
    </xf>
    <xf numFmtId="0" fontId="3" fillId="0" borderId="0" xfId="54" applyFont="1" applyFill="1" applyAlignment="1">
      <alignment horizontal="left" vertical="justify"/>
      <protection/>
    </xf>
    <xf numFmtId="0" fontId="3" fillId="34" borderId="0" xfId="54" applyFont="1" applyFill="1" applyAlignment="1">
      <alignment horizontal="left" vertical="justify"/>
      <protection/>
    </xf>
    <xf numFmtId="0" fontId="8" fillId="0" borderId="0" xfId="54" applyFont="1" applyFill="1" applyAlignment="1">
      <alignment horizontal="left" vertical="justify" wrapText="1"/>
      <protection/>
    </xf>
    <xf numFmtId="0" fontId="86" fillId="0" borderId="0" xfId="54" applyFont="1" applyFill="1" applyAlignment="1">
      <alignment horizontal="left" vertical="justify" wrapText="1"/>
      <protection/>
    </xf>
    <xf numFmtId="0" fontId="97" fillId="0" borderId="0" xfId="0" applyFont="1" applyFill="1" applyAlignment="1">
      <alignment horizontal="left" vertical="center" wrapText="1"/>
    </xf>
    <xf numFmtId="0" fontId="11" fillId="0" borderId="0" xfId="0" applyFont="1" applyAlignment="1">
      <alignment horizontal="left" vertical="center" wrapText="1"/>
    </xf>
    <xf numFmtId="0" fontId="126" fillId="0" borderId="0" xfId="0" applyFont="1" applyAlignment="1">
      <alignment horizontal="center" vertical="center"/>
    </xf>
    <xf numFmtId="0" fontId="14" fillId="0" borderId="0" xfId="0" applyFont="1" applyAlignment="1">
      <alignment horizontal="left" vertical="center" wrapText="1"/>
    </xf>
    <xf numFmtId="0" fontId="13" fillId="0" borderId="0" xfId="0" applyFont="1" applyAlignment="1">
      <alignment horizontal="left" vertical="center"/>
    </xf>
    <xf numFmtId="0" fontId="97" fillId="0" borderId="0" xfId="0" applyFont="1" applyAlignment="1">
      <alignment horizontal="left" vertical="center" wrapText="1"/>
    </xf>
    <xf numFmtId="0" fontId="96" fillId="0" borderId="0" xfId="0" applyFont="1" applyFill="1" applyAlignment="1">
      <alignment horizontal="left" vertical="center"/>
    </xf>
    <xf numFmtId="0" fontId="98" fillId="0" borderId="0" xfId="0" applyFont="1" applyAlignment="1">
      <alignment horizontal="left" vertical="center"/>
    </xf>
    <xf numFmtId="0" fontId="14" fillId="0" borderId="0" xfId="0" applyFont="1" applyAlignment="1">
      <alignment vertical="center" wrapText="1"/>
    </xf>
    <xf numFmtId="0" fontId="96" fillId="0" borderId="0" xfId="0" applyFont="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4"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85725</xdr:rowOff>
    </xdr:from>
    <xdr:to>
      <xdr:col>1</xdr:col>
      <xdr:colOff>904875</xdr:colOff>
      <xdr:row>5</xdr:row>
      <xdr:rowOff>104775</xdr:rowOff>
    </xdr:to>
    <xdr:pic>
      <xdr:nvPicPr>
        <xdr:cNvPr id="1" name="Imagen 1"/>
        <xdr:cNvPicPr preferRelativeResize="1">
          <a:picLocks noChangeAspect="1"/>
        </xdr:cNvPicPr>
      </xdr:nvPicPr>
      <xdr:blipFill>
        <a:blip r:embed="rId1"/>
        <a:stretch>
          <a:fillRect/>
        </a:stretch>
      </xdr:blipFill>
      <xdr:spPr>
        <a:xfrm>
          <a:off x="238125" y="457200"/>
          <a:ext cx="8763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142875</xdr:rowOff>
    </xdr:from>
    <xdr:to>
      <xdr:col>1</xdr:col>
      <xdr:colOff>866775</xdr:colOff>
      <xdr:row>4</xdr:row>
      <xdr:rowOff>133350</xdr:rowOff>
    </xdr:to>
    <xdr:pic>
      <xdr:nvPicPr>
        <xdr:cNvPr id="1" name="Imagen 1"/>
        <xdr:cNvPicPr preferRelativeResize="1">
          <a:picLocks noChangeAspect="1"/>
        </xdr:cNvPicPr>
      </xdr:nvPicPr>
      <xdr:blipFill>
        <a:blip r:embed="rId1"/>
        <a:stretch>
          <a:fillRect/>
        </a:stretch>
      </xdr:blipFill>
      <xdr:spPr>
        <a:xfrm>
          <a:off x="266700" y="323850"/>
          <a:ext cx="8477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180975</xdr:rowOff>
    </xdr:from>
    <xdr:to>
      <xdr:col>0</xdr:col>
      <xdr:colOff>1209675</xdr:colOff>
      <xdr:row>6</xdr:row>
      <xdr:rowOff>66675</xdr:rowOff>
    </xdr:to>
    <xdr:pic>
      <xdr:nvPicPr>
        <xdr:cNvPr id="1" name="Imagen 1"/>
        <xdr:cNvPicPr preferRelativeResize="1">
          <a:picLocks noChangeAspect="1"/>
        </xdr:cNvPicPr>
      </xdr:nvPicPr>
      <xdr:blipFill>
        <a:blip r:embed="rId1"/>
        <a:stretch>
          <a:fillRect/>
        </a:stretch>
      </xdr:blipFill>
      <xdr:spPr>
        <a:xfrm>
          <a:off x="9525" y="361950"/>
          <a:ext cx="11906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190500</xdr:rowOff>
    </xdr:from>
    <xdr:to>
      <xdr:col>0</xdr:col>
      <xdr:colOff>1190625</xdr:colOff>
      <xdr:row>5</xdr:row>
      <xdr:rowOff>142875</xdr:rowOff>
    </xdr:to>
    <xdr:pic>
      <xdr:nvPicPr>
        <xdr:cNvPr id="1" name="Imagen 1"/>
        <xdr:cNvPicPr preferRelativeResize="1">
          <a:picLocks noChangeAspect="1"/>
        </xdr:cNvPicPr>
      </xdr:nvPicPr>
      <xdr:blipFill>
        <a:blip r:embed="rId1"/>
        <a:stretch>
          <a:fillRect/>
        </a:stretch>
      </xdr:blipFill>
      <xdr:spPr>
        <a:xfrm>
          <a:off x="0" y="381000"/>
          <a:ext cx="11906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xdr:row>
      <xdr:rowOff>28575</xdr:rowOff>
    </xdr:from>
    <xdr:to>
      <xdr:col>1</xdr:col>
      <xdr:colOff>962025</xdr:colOff>
      <xdr:row>6</xdr:row>
      <xdr:rowOff>123825</xdr:rowOff>
    </xdr:to>
    <xdr:pic>
      <xdr:nvPicPr>
        <xdr:cNvPr id="1" name="Imagen 1"/>
        <xdr:cNvPicPr preferRelativeResize="1">
          <a:picLocks noChangeAspect="1"/>
        </xdr:cNvPicPr>
      </xdr:nvPicPr>
      <xdr:blipFill>
        <a:blip r:embed="rId1"/>
        <a:stretch>
          <a:fillRect/>
        </a:stretch>
      </xdr:blipFill>
      <xdr:spPr>
        <a:xfrm>
          <a:off x="76200" y="714375"/>
          <a:ext cx="119062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1190625</xdr:colOff>
      <xdr:row>4</xdr:row>
      <xdr:rowOff>19050</xdr:rowOff>
    </xdr:to>
    <xdr:pic>
      <xdr:nvPicPr>
        <xdr:cNvPr id="1" name="Imagen 1"/>
        <xdr:cNvPicPr preferRelativeResize="1">
          <a:picLocks noChangeAspect="1"/>
        </xdr:cNvPicPr>
      </xdr:nvPicPr>
      <xdr:blipFill>
        <a:blip r:embed="rId1"/>
        <a:stretch>
          <a:fillRect/>
        </a:stretch>
      </xdr:blipFill>
      <xdr:spPr>
        <a:xfrm>
          <a:off x="0" y="0"/>
          <a:ext cx="11906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2409825</xdr:colOff>
      <xdr:row>0</xdr:row>
      <xdr:rowOff>0</xdr:rowOff>
    </xdr:from>
    <xdr:to>
      <xdr:col>0</xdr:col>
      <xdr:colOff>3581400</xdr:colOff>
      <xdr:row>5</xdr:row>
      <xdr:rowOff>19050</xdr:rowOff>
    </xdr:to>
    <xdr:pic>
      <xdr:nvPicPr>
        <xdr:cNvPr id="1" name="Imagen 1"/>
        <xdr:cNvPicPr preferRelativeResize="1">
          <a:picLocks noChangeAspect="1"/>
        </xdr:cNvPicPr>
      </xdr:nvPicPr>
      <xdr:blipFill>
        <a:blip r:embed="rId1"/>
        <a:stretch>
          <a:fillRect/>
        </a:stretch>
      </xdr:blipFill>
      <xdr:spPr>
        <a:xfrm>
          <a:off x="2409825" y="0"/>
          <a:ext cx="11715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51"/>
  <sheetViews>
    <sheetView tabSelected="1" zoomScalePageLayoutView="0" workbookViewId="0" topLeftCell="A1">
      <selection activeCell="B5" sqref="B5:D5"/>
    </sheetView>
  </sheetViews>
  <sheetFormatPr defaultColWidth="11.421875" defaultRowHeight="15"/>
  <cols>
    <col min="1" max="1" width="3.140625" style="0" customWidth="1"/>
    <col min="2" max="2" width="55.57421875" style="0" customWidth="1"/>
    <col min="3" max="3" width="21.28125" style="0" customWidth="1"/>
    <col min="4" max="4" width="18.57421875" style="0" customWidth="1"/>
  </cols>
  <sheetData>
    <row r="2" spans="2:5" ht="14.25">
      <c r="B2" s="267" t="s">
        <v>259</v>
      </c>
      <c r="C2" s="267"/>
      <c r="D2" s="267"/>
      <c r="E2" s="109"/>
    </row>
    <row r="3" spans="2:5" ht="15">
      <c r="B3" s="267" t="s">
        <v>14</v>
      </c>
      <c r="C3" s="267"/>
      <c r="D3" s="267"/>
      <c r="E3" s="109"/>
    </row>
    <row r="4" spans="2:5" ht="15">
      <c r="B4" s="267" t="s">
        <v>375</v>
      </c>
      <c r="C4" s="267"/>
      <c r="D4" s="267"/>
      <c r="E4" s="109"/>
    </row>
    <row r="5" spans="2:5" ht="15">
      <c r="B5" s="267" t="s">
        <v>15</v>
      </c>
      <c r="C5" s="267"/>
      <c r="D5" s="267"/>
      <c r="E5" s="109"/>
    </row>
    <row r="6" spans="2:5" ht="18">
      <c r="B6" s="176"/>
      <c r="C6" s="177">
        <v>2023</v>
      </c>
      <c r="D6" s="177">
        <v>2022</v>
      </c>
      <c r="E6" s="109"/>
    </row>
    <row r="7" spans="2:5" ht="14.25">
      <c r="B7" s="251" t="s">
        <v>0</v>
      </c>
      <c r="C7" s="27"/>
      <c r="D7" s="27"/>
      <c r="E7" s="109"/>
    </row>
    <row r="8" spans="2:5" ht="14.25">
      <c r="B8" s="251" t="s">
        <v>1</v>
      </c>
      <c r="C8" s="27"/>
      <c r="D8" s="27"/>
      <c r="E8" s="109"/>
    </row>
    <row r="9" spans="2:5" ht="14.25">
      <c r="B9" s="252" t="s">
        <v>16</v>
      </c>
      <c r="C9" s="247">
        <f>+Notas!B121</f>
        <v>216028891.76</v>
      </c>
      <c r="D9" s="247">
        <f>+Notas!D121</f>
        <v>718042527.4600002</v>
      </c>
      <c r="E9" s="109"/>
    </row>
    <row r="10" spans="2:5" ht="14.25">
      <c r="B10" s="252" t="s">
        <v>17</v>
      </c>
      <c r="C10" s="247">
        <f>+Notas!B134</f>
        <v>593041041.3900001</v>
      </c>
      <c r="D10" s="247">
        <f>+Notas!D134</f>
        <v>1105000000</v>
      </c>
      <c r="E10" s="109"/>
    </row>
    <row r="11" spans="2:5" ht="14.25">
      <c r="B11" s="252" t="s">
        <v>18</v>
      </c>
      <c r="C11" s="247">
        <f>+Notas!B142</f>
        <v>966514287.53</v>
      </c>
      <c r="D11" s="247">
        <f>+Notas!D142</f>
        <v>403025442.69</v>
      </c>
      <c r="E11" s="109"/>
    </row>
    <row r="12" spans="2:5" ht="14.25">
      <c r="B12" s="252" t="s">
        <v>19</v>
      </c>
      <c r="C12" s="247">
        <f>+Notas!B152</f>
        <v>1341756.23</v>
      </c>
      <c r="D12" s="247">
        <f>+Notas!D152</f>
        <v>1435220.85</v>
      </c>
      <c r="E12" s="109"/>
    </row>
    <row r="13" spans="2:5" ht="14.25">
      <c r="B13" s="252" t="s">
        <v>20</v>
      </c>
      <c r="C13" s="247">
        <f>+Notas!B165</f>
        <v>232825375.79</v>
      </c>
      <c r="D13" s="247">
        <f>+Notas!D165</f>
        <v>73854688.97</v>
      </c>
      <c r="E13" s="109"/>
    </row>
    <row r="14" spans="2:5" ht="14.25">
      <c r="B14" s="252" t="s">
        <v>2</v>
      </c>
      <c r="C14" s="247">
        <f>+Notas!B176</f>
        <v>31720642.14</v>
      </c>
      <c r="D14" s="247">
        <f>+Notas!D175</f>
        <v>4974749.3</v>
      </c>
      <c r="E14" s="109"/>
    </row>
    <row r="15" spans="2:5" ht="14.25">
      <c r="B15" s="251" t="s">
        <v>3</v>
      </c>
      <c r="C15" s="250">
        <f>SUM(C9:C14)</f>
        <v>2041471994.8400002</v>
      </c>
      <c r="D15" s="250">
        <f>SUM(D9:D14)</f>
        <v>2306332629.27</v>
      </c>
      <c r="E15" s="109"/>
    </row>
    <row r="16" spans="2:5" ht="14.25">
      <c r="B16" s="251"/>
      <c r="C16" s="253"/>
      <c r="D16" s="253"/>
      <c r="E16" s="109"/>
    </row>
    <row r="17" spans="2:5" ht="14.25">
      <c r="B17" s="251" t="s">
        <v>4</v>
      </c>
      <c r="C17" s="253"/>
      <c r="D17" s="253"/>
      <c r="E17" s="109"/>
    </row>
    <row r="18" spans="2:5" ht="14.25">
      <c r="B18" s="252" t="s">
        <v>155</v>
      </c>
      <c r="C18" s="247">
        <f>+Notas!I191</f>
        <v>3261897175.3400006</v>
      </c>
      <c r="D18" s="248">
        <v>2937395686.76</v>
      </c>
      <c r="E18" s="109"/>
    </row>
    <row r="19" spans="2:5" ht="14.25">
      <c r="B19" s="252" t="s">
        <v>156</v>
      </c>
      <c r="C19" s="247">
        <f>+Notas!B203</f>
        <v>10398533.39</v>
      </c>
      <c r="D19" s="247">
        <f>+Notas!D203</f>
        <v>8858073.64</v>
      </c>
      <c r="E19" s="109"/>
    </row>
    <row r="20" spans="2:5" ht="14.25">
      <c r="B20" s="252" t="s">
        <v>157</v>
      </c>
      <c r="C20" s="249">
        <f>+Notas!B210</f>
        <v>1143290</v>
      </c>
      <c r="D20" s="249">
        <f>+Notas!D210</f>
        <v>1151260</v>
      </c>
      <c r="E20" s="109"/>
    </row>
    <row r="21" spans="2:5" ht="14.25">
      <c r="B21" s="251" t="s">
        <v>5</v>
      </c>
      <c r="C21" s="250">
        <f>SUM(C18:C20)</f>
        <v>3273438998.7300005</v>
      </c>
      <c r="D21" s="250">
        <f>SUM(D18:D20)</f>
        <v>2947405020.4</v>
      </c>
      <c r="E21" s="109"/>
    </row>
    <row r="22" spans="2:5" ht="14.25">
      <c r="B22" s="251"/>
      <c r="C22" s="253"/>
      <c r="D22" s="253"/>
      <c r="E22" s="109"/>
    </row>
    <row r="23" spans="2:5" ht="15" thickBot="1">
      <c r="B23" s="251" t="s">
        <v>6</v>
      </c>
      <c r="C23" s="245">
        <f>+C15+C21</f>
        <v>5314910993.570001</v>
      </c>
      <c r="D23" s="245">
        <f>+D15+D21</f>
        <v>5253737649.67</v>
      </c>
      <c r="E23" s="109"/>
    </row>
    <row r="24" spans="2:5" ht="15" thickTop="1">
      <c r="B24" s="266" t="s">
        <v>7</v>
      </c>
      <c r="C24" s="27"/>
      <c r="D24" s="27"/>
      <c r="E24" s="109"/>
    </row>
    <row r="25" spans="2:5" ht="14.25">
      <c r="B25" s="266"/>
      <c r="C25" s="254"/>
      <c r="D25" s="254"/>
      <c r="E25" s="109"/>
    </row>
    <row r="26" spans="2:5" ht="14.25">
      <c r="B26" s="252" t="s">
        <v>158</v>
      </c>
      <c r="C26" s="247">
        <f>+Notas!B225+Notas!B240+Notas!B250</f>
        <v>651852543</v>
      </c>
      <c r="D26" s="247">
        <f>+Notas!D225+Notas!D240+Notas!D250</f>
        <v>401850019.03</v>
      </c>
      <c r="E26" s="109"/>
    </row>
    <row r="27" spans="2:5" ht="14.25">
      <c r="B27" s="252" t="s">
        <v>159</v>
      </c>
      <c r="C27" s="247">
        <f>+Notas!B270</f>
        <v>154850958.38999996</v>
      </c>
      <c r="D27" s="247">
        <f>+Notas!D270</f>
        <v>84280064.25000001</v>
      </c>
      <c r="E27" s="109"/>
    </row>
    <row r="28" spans="2:5" ht="14.25">
      <c r="B28" s="252" t="s">
        <v>372</v>
      </c>
      <c r="C28" s="247">
        <f>+Notas!B277</f>
        <v>59091913.83</v>
      </c>
      <c r="D28" s="247">
        <f>+Notas!D277</f>
        <v>59091913.83</v>
      </c>
      <c r="E28" s="109"/>
    </row>
    <row r="29" spans="2:5" ht="14.25">
      <c r="B29" s="251" t="s">
        <v>8</v>
      </c>
      <c r="C29" s="250">
        <f>SUM(C26:C28)</f>
        <v>865795415.22</v>
      </c>
      <c r="D29" s="250">
        <f>SUM(D26:D28)</f>
        <v>545221997.11</v>
      </c>
      <c r="E29" s="109"/>
    </row>
    <row r="30" spans="2:5" ht="14.25">
      <c r="B30" s="251"/>
      <c r="C30" s="253"/>
      <c r="D30" s="253"/>
      <c r="E30" s="109"/>
    </row>
    <row r="31" spans="2:5" ht="14.25">
      <c r="B31" s="251" t="s">
        <v>9</v>
      </c>
      <c r="C31" s="27"/>
      <c r="D31" s="27"/>
      <c r="E31" s="109"/>
    </row>
    <row r="32" spans="2:5" ht="14.25">
      <c r="B32" s="252" t="s">
        <v>373</v>
      </c>
      <c r="C32" s="248">
        <f>+Notas!B286</f>
        <v>0</v>
      </c>
      <c r="D32" s="143">
        <f>+Notas!D286</f>
        <v>39044047.13</v>
      </c>
      <c r="E32" s="143"/>
    </row>
    <row r="33" spans="2:5" ht="14.25">
      <c r="B33" s="251" t="s">
        <v>10</v>
      </c>
      <c r="C33" s="246">
        <f>SUM(C32:C32)</f>
        <v>0</v>
      </c>
      <c r="D33" s="246">
        <f>SUM(D32:D32)</f>
        <v>39044047.13</v>
      </c>
      <c r="E33" s="109"/>
    </row>
    <row r="34" spans="2:5" ht="14.25">
      <c r="B34" s="251"/>
      <c r="C34" s="246"/>
      <c r="D34" s="246"/>
      <c r="E34" s="109"/>
    </row>
    <row r="35" spans="2:5" ht="14.25">
      <c r="B35" s="251" t="s">
        <v>11</v>
      </c>
      <c r="C35" s="255">
        <f>+C29+C33</f>
        <v>865795415.22</v>
      </c>
      <c r="D35" s="255">
        <f>+D29+D33</f>
        <v>584266044.24</v>
      </c>
      <c r="E35" s="109"/>
    </row>
    <row r="36" spans="2:5" ht="14.25">
      <c r="B36" s="251"/>
      <c r="C36" s="253"/>
      <c r="D36" s="253"/>
      <c r="E36" s="109"/>
    </row>
    <row r="37" spans="2:7" s="118" customFormat="1" ht="14.25">
      <c r="B37" s="137" t="s">
        <v>374</v>
      </c>
      <c r="C37" s="138"/>
      <c r="D37" s="139"/>
      <c r="E37" s="138"/>
      <c r="F37" s="140"/>
      <c r="G37" s="141"/>
    </row>
    <row r="38" spans="2:6" s="118" customFormat="1" ht="14.25">
      <c r="B38" s="142" t="s">
        <v>12</v>
      </c>
      <c r="C38" s="143">
        <f>+Notas!B294</f>
        <v>2823904900.84</v>
      </c>
      <c r="D38" s="143">
        <f>+Notas!D294</f>
        <v>2823904900.84</v>
      </c>
      <c r="E38" s="140"/>
      <c r="F38" s="141"/>
    </row>
    <row r="39" spans="2:6" s="118" customFormat="1" ht="14.25">
      <c r="B39" s="142" t="s">
        <v>312</v>
      </c>
      <c r="C39" s="143">
        <f>+Notas!B295</f>
        <v>-66159012.36</v>
      </c>
      <c r="D39" s="143">
        <f>+Notas!D295</f>
        <v>310959101.3</v>
      </c>
      <c r="E39" s="140"/>
      <c r="F39" s="141"/>
    </row>
    <row r="40" spans="2:6" s="118" customFormat="1" ht="14.25">
      <c r="B40" s="142" t="s">
        <v>38</v>
      </c>
      <c r="C40" s="143">
        <f>+Notas!B296+Notas!B297</f>
        <v>1691369689.6699998</v>
      </c>
      <c r="D40" s="143">
        <f>+Notas!D296+Notas!D297</f>
        <v>1534607603.29</v>
      </c>
      <c r="E40" s="140"/>
      <c r="F40" s="141"/>
    </row>
    <row r="41" spans="2:6" s="118" customFormat="1" ht="14.25">
      <c r="B41" s="137" t="s">
        <v>13</v>
      </c>
      <c r="C41" s="244">
        <f>SUM(C38:C40)</f>
        <v>4449115578.15</v>
      </c>
      <c r="D41" s="244">
        <f>SUM(D38:D40)</f>
        <v>4669471605.43</v>
      </c>
      <c r="E41" s="140"/>
      <c r="F41" s="141"/>
    </row>
    <row r="42" spans="2:6" s="118" customFormat="1" ht="15" thickBot="1">
      <c r="B42" s="137" t="s">
        <v>313</v>
      </c>
      <c r="C42" s="245">
        <f>SUM(C35+C41)</f>
        <v>5314910993.37</v>
      </c>
      <c r="D42" s="245">
        <f>SUM(D35+D41)</f>
        <v>5253737649.67</v>
      </c>
      <c r="E42" s="140"/>
      <c r="F42" s="141"/>
    </row>
    <row r="43" spans="2:5" ht="18" thickTop="1">
      <c r="B43" s="178"/>
      <c r="C43" s="176"/>
      <c r="D43" s="176"/>
      <c r="E43" s="109"/>
    </row>
    <row r="44" spans="2:5" ht="14.25">
      <c r="B44" s="109" t="s">
        <v>315</v>
      </c>
      <c r="C44" s="109"/>
      <c r="D44" s="109"/>
      <c r="E44" s="109"/>
    </row>
    <row r="45" spans="2:5" ht="14.25">
      <c r="B45" s="109"/>
      <c r="C45" s="109"/>
      <c r="D45" s="109"/>
      <c r="E45" s="109"/>
    </row>
    <row r="46" spans="2:5" ht="14.25">
      <c r="B46" s="109"/>
      <c r="C46" s="109"/>
      <c r="D46" s="109"/>
      <c r="E46" s="109"/>
    </row>
    <row r="47" spans="2:5" ht="14.25">
      <c r="B47" s="109"/>
      <c r="C47" s="109"/>
      <c r="D47" s="109"/>
      <c r="E47" s="109"/>
    </row>
    <row r="48" spans="2:5" ht="14.25">
      <c r="B48" s="109"/>
      <c r="C48" s="109"/>
      <c r="D48" s="109"/>
      <c r="E48" s="109"/>
    </row>
    <row r="49" spans="2:4" ht="54.75" customHeight="1">
      <c r="B49" s="161" t="s">
        <v>316</v>
      </c>
      <c r="C49" s="265" t="s">
        <v>410</v>
      </c>
      <c r="D49" s="265"/>
    </row>
    <row r="50" spans="2:4" ht="14.25">
      <c r="B50" s="3"/>
      <c r="C50" s="3"/>
      <c r="D50" s="3"/>
    </row>
    <row r="51" spans="2:4" ht="51.75" customHeight="1">
      <c r="B51" s="161" t="s">
        <v>317</v>
      </c>
      <c r="C51" s="265" t="s">
        <v>411</v>
      </c>
      <c r="D51" s="265"/>
    </row>
  </sheetData>
  <sheetProtection/>
  <mergeCells count="7">
    <mergeCell ref="C49:D49"/>
    <mergeCell ref="C51:D51"/>
    <mergeCell ref="B24:B25"/>
    <mergeCell ref="B2:D2"/>
    <mergeCell ref="B3:D3"/>
    <mergeCell ref="B4:D4"/>
    <mergeCell ref="B5:D5"/>
  </mergeCells>
  <printOptions/>
  <pageMargins left="1.1023622047244095" right="0.31496062992125984" top="0.7480314960629921" bottom="0.5511811023622047"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B1:E37"/>
  <sheetViews>
    <sheetView zoomScale="120" zoomScaleNormal="120" zoomScalePageLayoutView="0" workbookViewId="0" topLeftCell="A10">
      <selection activeCell="B5" sqref="B5:D5"/>
    </sheetView>
  </sheetViews>
  <sheetFormatPr defaultColWidth="11.421875" defaultRowHeight="15"/>
  <cols>
    <col min="1" max="1" width="3.7109375" style="0" customWidth="1"/>
    <col min="2" max="2" width="45.57421875" style="0" customWidth="1"/>
    <col min="3" max="3" width="16.28125" style="0" customWidth="1"/>
    <col min="4" max="4" width="0.2890625" style="0" hidden="1" customWidth="1"/>
    <col min="5" max="5" width="16.7109375" style="0" bestFit="1" customWidth="1"/>
  </cols>
  <sheetData>
    <row r="1" spans="2:5" ht="14.25">
      <c r="B1" s="267" t="s">
        <v>259</v>
      </c>
      <c r="C1" s="267"/>
      <c r="D1" s="267"/>
      <c r="E1" s="267"/>
    </row>
    <row r="2" spans="2:5" ht="15">
      <c r="B2" s="267" t="s">
        <v>21</v>
      </c>
      <c r="C2" s="267"/>
      <c r="D2" s="267"/>
      <c r="E2" s="267"/>
    </row>
    <row r="3" spans="2:5" ht="15">
      <c r="B3" s="267" t="s">
        <v>376</v>
      </c>
      <c r="C3" s="267"/>
      <c r="D3" s="267"/>
      <c r="E3" s="267"/>
    </row>
    <row r="4" spans="2:5" ht="15">
      <c r="B4" s="267" t="s">
        <v>34</v>
      </c>
      <c r="C4" s="267"/>
      <c r="D4" s="267"/>
      <c r="E4" s="267"/>
    </row>
    <row r="5" spans="2:5" ht="15">
      <c r="B5" s="167"/>
      <c r="C5" s="167"/>
      <c r="D5" s="167"/>
      <c r="E5" s="167"/>
    </row>
    <row r="6" spans="2:5" ht="14.25">
      <c r="B6" s="167"/>
      <c r="C6" s="167"/>
      <c r="D6" s="167"/>
      <c r="E6" s="167"/>
    </row>
    <row r="7" spans="2:5" ht="14.25">
      <c r="B7" s="167"/>
      <c r="C7" s="167"/>
      <c r="D7" s="167"/>
      <c r="E7" s="167"/>
    </row>
    <row r="8" spans="2:5" ht="14.25">
      <c r="B8" s="109"/>
      <c r="C8" s="168">
        <v>2023</v>
      </c>
      <c r="D8" s="168"/>
      <c r="E8" s="168">
        <v>2022</v>
      </c>
    </row>
    <row r="9" spans="2:5" ht="14.25">
      <c r="B9" s="169" t="s">
        <v>445</v>
      </c>
      <c r="C9" s="109"/>
      <c r="D9" s="109"/>
      <c r="E9" s="109"/>
    </row>
    <row r="10" spans="2:5" ht="14.25">
      <c r="B10" s="170" t="s">
        <v>22</v>
      </c>
      <c r="C10" s="171">
        <f>+Notas!B306</f>
        <v>2691871158.77</v>
      </c>
      <c r="D10" s="171"/>
      <c r="E10" s="171">
        <f>+Notas!D306</f>
        <v>2339159019.23</v>
      </c>
    </row>
    <row r="11" spans="2:5" ht="27" customHeight="1">
      <c r="B11" s="170" t="s">
        <v>23</v>
      </c>
      <c r="C11" s="171">
        <f>+Notas!B317</f>
        <v>47463360.41</v>
      </c>
      <c r="D11" s="171"/>
      <c r="E11" s="171">
        <f>+Notas!D317</f>
        <v>23993896.98</v>
      </c>
    </row>
    <row r="12" spans="2:5" ht="14.25">
      <c r="B12" s="170" t="s">
        <v>24</v>
      </c>
      <c r="C12" s="171">
        <f>+Notas!B329</f>
        <v>154816352.3</v>
      </c>
      <c r="D12" s="171"/>
      <c r="E12" s="171">
        <f>+Notas!D329</f>
        <v>181178618.24</v>
      </c>
    </row>
    <row r="13" spans="2:5" ht="14.25">
      <c r="B13" s="169" t="s">
        <v>25</v>
      </c>
      <c r="C13" s="257">
        <f>SUM(C10:C12)</f>
        <v>2894150871.48</v>
      </c>
      <c r="D13" s="257"/>
      <c r="E13" s="257">
        <f>SUM(E10:E12)</f>
        <v>2544331534.45</v>
      </c>
    </row>
    <row r="14" spans="2:5" ht="14.25">
      <c r="B14" s="172"/>
      <c r="C14" s="173"/>
      <c r="D14" s="173"/>
      <c r="E14" s="173"/>
    </row>
    <row r="15" spans="2:5" ht="14.25">
      <c r="B15" s="168" t="s">
        <v>386</v>
      </c>
      <c r="C15" s="109"/>
      <c r="D15" s="109"/>
      <c r="E15" s="109"/>
    </row>
    <row r="16" spans="2:5" ht="14.25">
      <c r="B16" s="170" t="s">
        <v>26</v>
      </c>
      <c r="C16" s="171">
        <f>+Notas!B356</f>
        <v>1859494457.2099998</v>
      </c>
      <c r="D16" s="171"/>
      <c r="E16" s="171">
        <f>+Notas!D356</f>
        <v>1382073915.5500004</v>
      </c>
    </row>
    <row r="17" spans="2:5" ht="14.25">
      <c r="B17" s="170" t="s">
        <v>27</v>
      </c>
      <c r="C17" s="171">
        <f>G21+Notas!B371</f>
        <v>108838498.6</v>
      </c>
      <c r="D17" s="171"/>
      <c r="E17" s="171">
        <f>+Notas!D371</f>
        <v>84727797.80000001</v>
      </c>
    </row>
    <row r="18" spans="2:5" ht="14.25">
      <c r="B18" s="170" t="s">
        <v>28</v>
      </c>
      <c r="C18" s="171">
        <f>+Notas!B384</f>
        <v>115294686.50999999</v>
      </c>
      <c r="D18" s="171"/>
      <c r="E18" s="171">
        <f>+Notas!D384</f>
        <v>106921726.44999999</v>
      </c>
    </row>
    <row r="19" spans="2:5" ht="14.25">
      <c r="B19" s="231" t="s">
        <v>385</v>
      </c>
      <c r="C19" s="171">
        <f>+Notas!B407</f>
        <v>31269458.92</v>
      </c>
      <c r="D19" s="171"/>
      <c r="E19" s="171"/>
    </row>
    <row r="20" spans="2:5" ht="14.25">
      <c r="B20" s="170" t="s">
        <v>29</v>
      </c>
      <c r="C20" s="171">
        <f>+Notas!B399</f>
        <v>845412782.5999999</v>
      </c>
      <c r="D20" s="171"/>
      <c r="E20" s="171">
        <f>+Notas!D399</f>
        <v>659648993.35</v>
      </c>
    </row>
    <row r="21" spans="2:5" ht="14.25">
      <c r="B21" s="169" t="s">
        <v>31</v>
      </c>
      <c r="C21" s="257">
        <f>SUM(C16:C20)</f>
        <v>2960309883.8399997</v>
      </c>
      <c r="D21" s="257"/>
      <c r="E21" s="257">
        <f>SUM(E16:E20)</f>
        <v>2233372433.1500006</v>
      </c>
    </row>
    <row r="22" spans="2:5" ht="14.25">
      <c r="B22" s="174"/>
      <c r="C22" s="173"/>
      <c r="D22" s="173"/>
      <c r="E22" s="173"/>
    </row>
    <row r="23" spans="2:5" ht="14.25">
      <c r="B23" s="174"/>
      <c r="C23" s="109"/>
      <c r="D23" s="109"/>
      <c r="E23" s="109"/>
    </row>
    <row r="24" spans="2:5" ht="14.25">
      <c r="B24" s="169" t="s">
        <v>32</v>
      </c>
      <c r="C24" s="257">
        <f>+C13-C21</f>
        <v>-66159012.35999966</v>
      </c>
      <c r="D24" s="257"/>
      <c r="E24" s="257">
        <f>+E13-E21</f>
        <v>310959101.29999924</v>
      </c>
    </row>
    <row r="25" spans="2:5" ht="14.25">
      <c r="B25" s="174"/>
      <c r="C25" s="173"/>
      <c r="D25" s="173"/>
      <c r="E25" s="173"/>
    </row>
    <row r="26" spans="2:5" ht="18">
      <c r="B26" s="175"/>
      <c r="C26" s="109"/>
      <c r="D26" s="109"/>
      <c r="E26" s="109"/>
    </row>
    <row r="27" spans="2:5" ht="14.25">
      <c r="B27" s="109" t="s">
        <v>315</v>
      </c>
      <c r="C27" s="109"/>
      <c r="D27" s="109"/>
      <c r="E27" s="109"/>
    </row>
    <row r="28" spans="2:5" ht="14.25">
      <c r="B28" s="109"/>
      <c r="C28" s="109"/>
      <c r="D28" s="109"/>
      <c r="E28" s="109"/>
    </row>
    <row r="29" spans="2:5" ht="14.25">
      <c r="B29" s="109"/>
      <c r="C29" s="109"/>
      <c r="D29" s="109"/>
      <c r="E29" s="109"/>
    </row>
    <row r="30" spans="2:5" ht="14.25">
      <c r="B30" s="109"/>
      <c r="C30" s="109"/>
      <c r="D30" s="109"/>
      <c r="E30" s="109"/>
    </row>
    <row r="31" spans="2:5" ht="55.5" customHeight="1">
      <c r="B31" s="161" t="s">
        <v>416</v>
      </c>
      <c r="C31" s="265" t="s">
        <v>414</v>
      </c>
      <c r="D31" s="265"/>
      <c r="E31" s="265"/>
    </row>
    <row r="32" spans="2:4" ht="14.25">
      <c r="B32" s="3"/>
      <c r="C32" s="3"/>
      <c r="D32" s="3"/>
    </row>
    <row r="33" spans="2:4" ht="14.25">
      <c r="B33" s="3"/>
      <c r="C33" s="3"/>
      <c r="D33" s="3"/>
    </row>
    <row r="34" spans="2:4" ht="14.25">
      <c r="B34" s="3"/>
      <c r="C34" s="3"/>
      <c r="D34" s="3"/>
    </row>
    <row r="35" spans="2:5" ht="41.25" customHeight="1">
      <c r="B35" s="161" t="s">
        <v>415</v>
      </c>
      <c r="C35" s="265" t="s">
        <v>411</v>
      </c>
      <c r="D35" s="265"/>
      <c r="E35" s="265"/>
    </row>
    <row r="36" spans="2:5" ht="14.25">
      <c r="B36" s="109"/>
      <c r="C36" s="109"/>
      <c r="D36" s="109"/>
      <c r="E36" s="109"/>
    </row>
    <row r="37" spans="2:5" ht="14.25">
      <c r="B37" s="109"/>
      <c r="C37" s="109"/>
      <c r="D37" s="109"/>
      <c r="E37" s="109"/>
    </row>
  </sheetData>
  <sheetProtection/>
  <mergeCells count="6">
    <mergeCell ref="C35:E35"/>
    <mergeCell ref="B1:E1"/>
    <mergeCell ref="B2:E2"/>
    <mergeCell ref="B3:E3"/>
    <mergeCell ref="B4:E4"/>
    <mergeCell ref="C31:E31"/>
  </mergeCells>
  <printOptions/>
  <pageMargins left="0.9055118110236221" right="0.9055118110236221" top="0.9448818897637796" bottom="0.7480314960629921" header="0.31496062992125984" footer="0.31496062992125984"/>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B5" sqref="B5:D5"/>
    </sheetView>
  </sheetViews>
  <sheetFormatPr defaultColWidth="11.421875" defaultRowHeight="15"/>
  <cols>
    <col min="1" max="1" width="50.7109375" style="101" customWidth="1"/>
    <col min="2" max="2" width="18.57421875" style="101" bestFit="1" customWidth="1"/>
    <col min="3" max="3" width="15.57421875" style="101" customWidth="1"/>
    <col min="4" max="4" width="14.28125" style="101" customWidth="1"/>
    <col min="5" max="6" width="18.57421875" style="101" bestFit="1" customWidth="1"/>
    <col min="7" max="16384" width="11.421875" style="101" customWidth="1"/>
  </cols>
  <sheetData>
    <row r="1" spans="1:6" ht="14.25">
      <c r="A1" s="109"/>
      <c r="B1" s="109"/>
      <c r="C1" s="109"/>
      <c r="D1" s="109"/>
      <c r="E1" s="109"/>
      <c r="F1" s="109"/>
    </row>
    <row r="2" spans="1:8" ht="15">
      <c r="A2" s="269" t="s">
        <v>259</v>
      </c>
      <c r="B2" s="269"/>
      <c r="C2" s="269"/>
      <c r="D2" s="269"/>
      <c r="E2" s="269"/>
      <c r="F2" s="269"/>
      <c r="G2" s="163"/>
      <c r="H2" s="163"/>
    </row>
    <row r="3" spans="1:8" ht="15">
      <c r="A3" s="269" t="s">
        <v>33</v>
      </c>
      <c r="B3" s="269"/>
      <c r="C3" s="269"/>
      <c r="D3" s="269"/>
      <c r="E3" s="269"/>
      <c r="F3" s="269"/>
      <c r="G3" s="163"/>
      <c r="H3" s="163"/>
    </row>
    <row r="4" spans="1:8" ht="15">
      <c r="A4" s="269" t="s">
        <v>377</v>
      </c>
      <c r="B4" s="269"/>
      <c r="C4" s="269"/>
      <c r="D4" s="269"/>
      <c r="E4" s="269"/>
      <c r="F4" s="269"/>
      <c r="G4" s="163"/>
      <c r="H4" s="163"/>
    </row>
    <row r="5" spans="1:8" ht="15">
      <c r="A5" s="269" t="s">
        <v>34</v>
      </c>
      <c r="B5" s="269"/>
      <c r="C5" s="269"/>
      <c r="D5" s="269"/>
      <c r="E5" s="269"/>
      <c r="F5" s="269"/>
      <c r="G5" s="163"/>
      <c r="H5" s="163"/>
    </row>
    <row r="6" spans="1:6" ht="15">
      <c r="A6" s="109"/>
      <c r="B6" s="109"/>
      <c r="C6" s="109"/>
      <c r="D6" s="109"/>
      <c r="E6" s="109"/>
      <c r="F6" s="109"/>
    </row>
    <row r="7" ht="15"/>
    <row r="8" spans="1:8" s="109" customFormat="1" ht="42.75" customHeight="1">
      <c r="A8" s="262" t="s">
        <v>320</v>
      </c>
      <c r="B8" s="262" t="s">
        <v>35</v>
      </c>
      <c r="C8" s="262" t="s">
        <v>36</v>
      </c>
      <c r="D8" s="262" t="s">
        <v>37</v>
      </c>
      <c r="E8" s="262" t="s">
        <v>38</v>
      </c>
      <c r="F8" s="262" t="s">
        <v>43</v>
      </c>
      <c r="G8" s="259"/>
      <c r="H8" s="259"/>
    </row>
    <row r="9" spans="1:6" ht="15.75" customHeight="1">
      <c r="A9" s="105" t="s">
        <v>384</v>
      </c>
      <c r="B9" s="103">
        <v>2823904900.84</v>
      </c>
      <c r="C9" s="103">
        <v>0</v>
      </c>
      <c r="D9" s="103">
        <v>0</v>
      </c>
      <c r="E9" s="103">
        <v>1534607603.29</v>
      </c>
      <c r="F9" s="103">
        <f>SUM(B9:E9)</f>
        <v>4358512504.13</v>
      </c>
    </row>
    <row r="10" spans="1:6" ht="15.75" customHeight="1">
      <c r="A10" s="105" t="s">
        <v>61</v>
      </c>
      <c r="B10" s="103"/>
      <c r="C10" s="103">
        <v>0</v>
      </c>
      <c r="D10" s="103"/>
      <c r="E10" s="103"/>
      <c r="F10" s="103">
        <v>0</v>
      </c>
    </row>
    <row r="11" spans="1:6" ht="15.75" customHeight="1">
      <c r="A11" s="105" t="s">
        <v>62</v>
      </c>
      <c r="B11" s="103"/>
      <c r="C11" s="103"/>
      <c r="D11" s="103"/>
      <c r="E11" s="103"/>
      <c r="F11" s="103">
        <f>SUM(C11:E11)</f>
        <v>0</v>
      </c>
    </row>
    <row r="12" spans="1:6" ht="15.75" customHeight="1">
      <c r="A12" s="105" t="s">
        <v>39</v>
      </c>
      <c r="B12" s="103"/>
      <c r="C12" s="103"/>
      <c r="D12" s="103"/>
      <c r="E12" s="103"/>
      <c r="F12" s="103">
        <f>SUM(B12:E12)</f>
        <v>0</v>
      </c>
    </row>
    <row r="13" spans="1:6" ht="15.75" customHeight="1">
      <c r="A13" s="105" t="s">
        <v>40</v>
      </c>
      <c r="B13" s="130" t="s">
        <v>41</v>
      </c>
      <c r="C13" s="130" t="s">
        <v>41</v>
      </c>
      <c r="D13" s="130" t="s">
        <v>41</v>
      </c>
      <c r="E13" s="130">
        <v>155877621.32</v>
      </c>
      <c r="F13" s="130">
        <f>SUM(B13:E13)</f>
        <v>155877621.32</v>
      </c>
    </row>
    <row r="14" spans="1:6" ht="15.75" customHeight="1">
      <c r="A14" s="105" t="s">
        <v>382</v>
      </c>
      <c r="B14" s="103">
        <f>SUM(B9:B13)</f>
        <v>2823904900.84</v>
      </c>
      <c r="C14" s="103">
        <v>0</v>
      </c>
      <c r="D14" s="103">
        <v>0</v>
      </c>
      <c r="E14" s="103">
        <f>SUM(E9:E13)</f>
        <v>1690485224.61</v>
      </c>
      <c r="F14" s="103">
        <f>SUM(F9:F13)</f>
        <v>4514390125.45</v>
      </c>
    </row>
    <row r="15" spans="1:6" s="164" customFormat="1" ht="15.75" customHeight="1">
      <c r="A15" s="105" t="s">
        <v>61</v>
      </c>
      <c r="B15" s="103"/>
      <c r="C15" s="103">
        <v>0</v>
      </c>
      <c r="D15" s="103"/>
      <c r="E15" s="103"/>
      <c r="F15" s="103">
        <f>+E15</f>
        <v>0</v>
      </c>
    </row>
    <row r="16" spans="1:6" s="164" customFormat="1" ht="15.75" customHeight="1">
      <c r="A16" s="105" t="s">
        <v>62</v>
      </c>
      <c r="B16" s="103"/>
      <c r="C16" s="103"/>
      <c r="D16" s="103">
        <v>0</v>
      </c>
      <c r="E16" s="101"/>
      <c r="F16" s="103">
        <f>+E16</f>
        <v>0</v>
      </c>
    </row>
    <row r="17" spans="1:6" s="164" customFormat="1" ht="15.75" customHeight="1">
      <c r="A17" s="105" t="s">
        <v>42</v>
      </c>
      <c r="B17" s="103"/>
      <c r="C17" s="103"/>
      <c r="D17" s="103">
        <v>0</v>
      </c>
      <c r="E17" s="103">
        <v>0</v>
      </c>
      <c r="F17" s="103">
        <f>+E17</f>
        <v>0</v>
      </c>
    </row>
    <row r="18" spans="1:6" s="164" customFormat="1" ht="15.75" customHeight="1">
      <c r="A18" s="105" t="s">
        <v>39</v>
      </c>
      <c r="B18" s="103"/>
      <c r="C18" s="103"/>
      <c r="D18" s="103"/>
      <c r="E18" s="198">
        <v>884465.06</v>
      </c>
      <c r="F18" s="103">
        <f>SUM(B18:E18)</f>
        <v>884465.06</v>
      </c>
    </row>
    <row r="19" spans="1:6" s="164" customFormat="1" ht="15.75" customHeight="1">
      <c r="A19" s="105" t="s">
        <v>40</v>
      </c>
      <c r="B19" s="179" t="s">
        <v>41</v>
      </c>
      <c r="C19" s="179" t="s">
        <v>41</v>
      </c>
      <c r="D19" s="179" t="s">
        <v>41</v>
      </c>
      <c r="E19" s="180">
        <v>-66159012.36</v>
      </c>
      <c r="F19" s="179">
        <f>SUM(B19:E19)</f>
        <v>-66159012.36</v>
      </c>
    </row>
    <row r="20" spans="1:6" s="102" customFormat="1" ht="15.75" customHeight="1">
      <c r="A20" s="106" t="s">
        <v>383</v>
      </c>
      <c r="B20" s="232">
        <f>SUM(B14)</f>
        <v>2823904900.84</v>
      </c>
      <c r="C20" s="104">
        <v>0</v>
      </c>
      <c r="D20" s="104">
        <v>0</v>
      </c>
      <c r="E20" s="232">
        <f>SUM(E14:E19)</f>
        <v>1625210677.31</v>
      </c>
      <c r="F20" s="232">
        <f>SUM(F14:F19)</f>
        <v>4449115578.150001</v>
      </c>
    </row>
    <row r="21" ht="15.75" customHeight="1">
      <c r="A21" s="105"/>
    </row>
    <row r="22" spans="1:3" ht="15.75" customHeight="1">
      <c r="A22" s="109" t="s">
        <v>315</v>
      </c>
      <c r="B22" s="109"/>
      <c r="C22" s="109"/>
    </row>
    <row r="23" spans="1:3" ht="15.75" customHeight="1">
      <c r="A23" s="109"/>
      <c r="B23" s="109"/>
      <c r="C23" s="109"/>
    </row>
    <row r="24" spans="1:3" ht="15.75" customHeight="1">
      <c r="A24" s="109"/>
      <c r="B24" s="109"/>
      <c r="C24" s="109"/>
    </row>
    <row r="25" spans="1:3" ht="14.25">
      <c r="A25" s="109"/>
      <c r="B25" s="109"/>
      <c r="C25" s="109"/>
    </row>
    <row r="26" spans="1:7" ht="64.5" customHeight="1">
      <c r="A26" s="265" t="s">
        <v>413</v>
      </c>
      <c r="B26" s="265"/>
      <c r="C26" s="161"/>
      <c r="D26" s="265" t="s">
        <v>414</v>
      </c>
      <c r="E26" s="265"/>
      <c r="G26" s="166"/>
    </row>
    <row r="27" spans="1:6" ht="41.25" customHeight="1">
      <c r="A27" s="3"/>
      <c r="B27" s="3"/>
      <c r="C27" s="3"/>
      <c r="D27" s="3"/>
      <c r="E27" s="3"/>
      <c r="F27" s="165"/>
    </row>
    <row r="28" spans="1:6" ht="14.25">
      <c r="A28" s="3"/>
      <c r="B28" s="256"/>
      <c r="C28" s="3"/>
      <c r="D28" s="3"/>
      <c r="E28" s="3"/>
      <c r="F28" s="109"/>
    </row>
    <row r="29" spans="1:6" ht="14.25">
      <c r="A29" s="3"/>
      <c r="B29" s="3"/>
      <c r="C29" s="207"/>
      <c r="D29" s="3"/>
      <c r="E29" s="3"/>
      <c r="F29" s="109"/>
    </row>
    <row r="30" spans="1:6" ht="61.5" customHeight="1">
      <c r="A30" s="265" t="s">
        <v>415</v>
      </c>
      <c r="B30" s="268"/>
      <c r="C30" s="165"/>
      <c r="D30" s="265" t="s">
        <v>411</v>
      </c>
      <c r="E30" s="265"/>
      <c r="F30" s="109"/>
    </row>
    <row r="31" spans="1:6" ht="48" customHeight="1">
      <c r="A31" s="165"/>
      <c r="B31" s="165"/>
      <c r="C31" s="165"/>
      <c r="D31" s="165"/>
      <c r="E31" s="165"/>
      <c r="F31" s="165"/>
    </row>
  </sheetData>
  <sheetProtection/>
  <mergeCells count="8">
    <mergeCell ref="A30:B30"/>
    <mergeCell ref="D30:E30"/>
    <mergeCell ref="A2:F2"/>
    <mergeCell ref="A3:F3"/>
    <mergeCell ref="A4:F4"/>
    <mergeCell ref="A5:F5"/>
    <mergeCell ref="A26:B26"/>
    <mergeCell ref="D26:E26"/>
  </mergeCells>
  <printOptions/>
  <pageMargins left="0.7086614173228347" right="0.7086614173228347" top="0.7480314960629921" bottom="0.35433070866141736" header="0.31496062992125984" footer="0.31496062992125984"/>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2:F45"/>
  <sheetViews>
    <sheetView zoomScalePageLayoutView="0" workbookViewId="0" topLeftCell="A22">
      <selection activeCell="B5" sqref="B5:D5"/>
    </sheetView>
  </sheetViews>
  <sheetFormatPr defaultColWidth="11.421875" defaultRowHeight="15"/>
  <cols>
    <col min="1" max="1" width="61.28125" style="0" customWidth="1"/>
    <col min="2" max="2" width="21.421875" style="0" customWidth="1"/>
    <col min="3" max="3" width="22.7109375" style="0" customWidth="1"/>
    <col min="5" max="5" width="14.57421875" style="0" bestFit="1" customWidth="1"/>
    <col min="6" max="6" width="15.8515625" style="0" bestFit="1" customWidth="1"/>
  </cols>
  <sheetData>
    <row r="2" spans="1:3" ht="15.75">
      <c r="A2" s="270" t="s">
        <v>314</v>
      </c>
      <c r="B2" s="270"/>
      <c r="C2" s="270"/>
    </row>
    <row r="3" spans="1:3" ht="15.75">
      <c r="A3" s="270" t="s">
        <v>44</v>
      </c>
      <c r="B3" s="270"/>
      <c r="C3" s="270"/>
    </row>
    <row r="4" spans="1:3" ht="15.75">
      <c r="A4" s="270" t="s">
        <v>377</v>
      </c>
      <c r="B4" s="270"/>
      <c r="C4" s="270"/>
    </row>
    <row r="5" spans="1:3" ht="15.75">
      <c r="A5" s="270" t="s">
        <v>34</v>
      </c>
      <c r="B5" s="270"/>
      <c r="C5" s="270"/>
    </row>
    <row r="6" spans="1:3" ht="15">
      <c r="A6" s="145"/>
      <c r="B6" s="146"/>
      <c r="C6" s="146"/>
    </row>
    <row r="7" spans="1:3" ht="15.75">
      <c r="A7" s="147" t="s">
        <v>45</v>
      </c>
      <c r="B7" s="146"/>
      <c r="C7" s="146"/>
    </row>
    <row r="8" spans="1:3" ht="15.75">
      <c r="A8" s="148"/>
      <c r="B8" s="146"/>
      <c r="C8" s="146"/>
    </row>
    <row r="9" spans="1:3" ht="15.75">
      <c r="A9" s="146"/>
      <c r="B9" s="148">
        <v>2023</v>
      </c>
      <c r="C9" s="148">
        <v>2022</v>
      </c>
    </row>
    <row r="10" spans="1:3" ht="14.25">
      <c r="A10" s="149" t="s">
        <v>46</v>
      </c>
      <c r="B10" s="191">
        <v>2691871158.77</v>
      </c>
      <c r="C10" s="150">
        <v>4768680212.29</v>
      </c>
    </row>
    <row r="11" spans="1:3" ht="14.25">
      <c r="A11" s="149" t="s">
        <v>63</v>
      </c>
      <c r="B11" s="150">
        <v>108635710.98</v>
      </c>
      <c r="C11" s="150">
        <v>217271422</v>
      </c>
    </row>
    <row r="12" spans="1:3" ht="14.25">
      <c r="A12" s="149" t="s">
        <v>64</v>
      </c>
      <c r="B12" s="150">
        <v>52626291.57</v>
      </c>
      <c r="C12" s="150">
        <v>37141134.04</v>
      </c>
    </row>
    <row r="13" spans="1:3" ht="14.25">
      <c r="A13" s="149" t="s">
        <v>65</v>
      </c>
      <c r="B13" s="150">
        <v>41017710.16</v>
      </c>
      <c r="C13" s="150">
        <v>66724154.29</v>
      </c>
    </row>
    <row r="14" spans="1:3" ht="14.25">
      <c r="A14" s="149" t="s">
        <v>47</v>
      </c>
      <c r="B14" s="151"/>
      <c r="C14" s="151">
        <v>0</v>
      </c>
    </row>
    <row r="15" spans="1:3" ht="14.25">
      <c r="A15" s="149" t="s">
        <v>66</v>
      </c>
      <c r="B15" s="150">
        <v>-1637933681</v>
      </c>
      <c r="C15" s="150">
        <v>-2670523240</v>
      </c>
    </row>
    <row r="16" spans="1:3" ht="14.25">
      <c r="A16" s="149" t="s">
        <v>68</v>
      </c>
      <c r="B16" s="150">
        <v>-86976785</v>
      </c>
      <c r="C16" s="258">
        <v>0</v>
      </c>
    </row>
    <row r="17" spans="1:3" ht="14.25">
      <c r="A17" s="149" t="s">
        <v>67</v>
      </c>
      <c r="B17" s="150">
        <v>-27325095</v>
      </c>
      <c r="C17" s="150">
        <v>-8901528</v>
      </c>
    </row>
    <row r="18" spans="1:3" ht="14.25">
      <c r="A18" s="149" t="s">
        <v>48</v>
      </c>
      <c r="B18" s="150">
        <v>-31081651</v>
      </c>
      <c r="C18" s="150">
        <v>-145657413</v>
      </c>
    </row>
    <row r="19" spans="1:3" ht="14.25">
      <c r="A19" s="149" t="s">
        <v>409</v>
      </c>
      <c r="B19" s="150">
        <v>-31269458.92</v>
      </c>
      <c r="C19" s="150">
        <v>-64241298.43</v>
      </c>
    </row>
    <row r="20" spans="1:3" ht="14.25">
      <c r="A20" s="149" t="s">
        <v>49</v>
      </c>
      <c r="B20" s="152">
        <v>-1097064229.42</v>
      </c>
      <c r="C20" s="152">
        <v>-1828865614.37</v>
      </c>
    </row>
    <row r="21" spans="1:6" ht="14.25">
      <c r="A21" s="144" t="s">
        <v>50</v>
      </c>
      <c r="B21" s="243">
        <f>SUM(B10:B20)</f>
        <v>-17500028.860000134</v>
      </c>
      <c r="C21" s="243">
        <f>SUM(C10:C20)</f>
        <v>371627828.8200002</v>
      </c>
      <c r="E21" s="128"/>
      <c r="F21" s="128"/>
    </row>
    <row r="22" spans="1:3" ht="14.25">
      <c r="A22" s="153" t="s">
        <v>51</v>
      </c>
      <c r="B22" s="154"/>
      <c r="C22" s="154"/>
    </row>
    <row r="23" spans="1:3" ht="14.25">
      <c r="A23" s="149" t="s">
        <v>52</v>
      </c>
      <c r="B23" s="155">
        <v>-321296354.19</v>
      </c>
      <c r="C23" s="155">
        <v>-296326541.65</v>
      </c>
    </row>
    <row r="24" spans="1:3" ht="14.25">
      <c r="A24" s="149" t="s">
        <v>69</v>
      </c>
      <c r="B24" s="155">
        <v>-6251354.19</v>
      </c>
      <c r="C24" s="155">
        <v>-117593564.17</v>
      </c>
    </row>
    <row r="25" spans="1:3" ht="14.25">
      <c r="A25" s="153" t="s">
        <v>53</v>
      </c>
      <c r="B25" s="243">
        <f>+B23+B24</f>
        <v>-327547708.38</v>
      </c>
      <c r="C25" s="243">
        <f>+C23+C24</f>
        <v>-413920105.82</v>
      </c>
    </row>
    <row r="26" spans="1:3" ht="14.25">
      <c r="A26" s="153" t="s">
        <v>54</v>
      </c>
      <c r="B26" s="154"/>
      <c r="C26" s="154"/>
    </row>
    <row r="27" spans="1:3" ht="27" customHeight="1">
      <c r="A27" s="149" t="s">
        <v>55</v>
      </c>
      <c r="B27" s="151"/>
      <c r="C27" s="151"/>
    </row>
    <row r="28" spans="1:3" ht="28.5">
      <c r="A28" s="149" t="s">
        <v>56</v>
      </c>
      <c r="B28" s="156"/>
      <c r="C28" s="156"/>
    </row>
    <row r="29" spans="1:3" ht="14.25">
      <c r="A29" s="153" t="s">
        <v>57</v>
      </c>
      <c r="B29" s="157">
        <f>+B27+-B28</f>
        <v>0</v>
      </c>
      <c r="C29" s="157">
        <f>+C27+-C28</f>
        <v>0</v>
      </c>
    </row>
    <row r="30" spans="1:3" ht="28.5">
      <c r="A30" s="149" t="s">
        <v>70</v>
      </c>
      <c r="B30" s="158">
        <f>+B21+B25+B29</f>
        <v>-345047737.2400001</v>
      </c>
      <c r="C30" s="158">
        <f>+C21+C25+C29</f>
        <v>-42292276.99999982</v>
      </c>
    </row>
    <row r="31" spans="1:3" ht="14.25">
      <c r="A31" s="149" t="s">
        <v>71</v>
      </c>
      <c r="B31" s="159">
        <v>561076629</v>
      </c>
      <c r="C31" s="159">
        <v>603368906</v>
      </c>
    </row>
    <row r="32" spans="1:3" ht="14.25">
      <c r="A32" s="160" t="s">
        <v>58</v>
      </c>
      <c r="B32" s="260">
        <f>B30+B31</f>
        <v>216028891.75999987</v>
      </c>
      <c r="C32" s="260">
        <f>C30+C31</f>
        <v>561076629.0000002</v>
      </c>
    </row>
    <row r="33" spans="1:3" ht="14.25">
      <c r="A33" s="109"/>
      <c r="B33" s="109"/>
      <c r="C33" s="109"/>
    </row>
    <row r="34" spans="1:3" ht="14.25">
      <c r="A34" s="109" t="s">
        <v>315</v>
      </c>
      <c r="B34" s="109"/>
      <c r="C34" s="109"/>
    </row>
    <row r="35" spans="1:3" ht="14.25">
      <c r="A35" s="109"/>
      <c r="B35" s="109"/>
      <c r="C35" s="109"/>
    </row>
    <row r="36" spans="1:3" ht="14.25">
      <c r="A36" s="109"/>
      <c r="B36" s="109"/>
      <c r="C36" s="109"/>
    </row>
    <row r="37" spans="1:3" ht="14.25">
      <c r="A37" s="109"/>
      <c r="B37" s="109"/>
      <c r="C37" s="109"/>
    </row>
    <row r="38" spans="1:3" ht="14.25">
      <c r="A38" s="109"/>
      <c r="B38" s="109"/>
      <c r="C38" s="109"/>
    </row>
    <row r="39" spans="1:3" ht="14.25">
      <c r="A39" s="109"/>
      <c r="B39" s="109"/>
      <c r="C39" s="109"/>
    </row>
    <row r="40" spans="1:4" ht="41.25" customHeight="1">
      <c r="A40" s="161" t="s">
        <v>316</v>
      </c>
      <c r="B40" s="265" t="s">
        <v>410</v>
      </c>
      <c r="C40" s="265"/>
      <c r="D40" s="165"/>
    </row>
    <row r="41" spans="1:3" ht="14.25">
      <c r="A41" s="109"/>
      <c r="B41" s="109"/>
      <c r="C41" s="109"/>
    </row>
    <row r="42" spans="1:3" ht="14.25">
      <c r="A42" s="109"/>
      <c r="B42" s="109"/>
      <c r="C42" s="109"/>
    </row>
    <row r="43" spans="1:3" ht="14.25">
      <c r="A43" s="109"/>
      <c r="B43" s="109"/>
      <c r="C43" s="109"/>
    </row>
    <row r="44" spans="1:4" ht="59.25" customHeight="1">
      <c r="A44" s="161" t="s">
        <v>317</v>
      </c>
      <c r="B44" s="265" t="s">
        <v>411</v>
      </c>
      <c r="C44" s="265"/>
      <c r="D44" s="165"/>
    </row>
    <row r="45" spans="1:3" ht="14.25">
      <c r="A45" s="109"/>
      <c r="B45" s="109"/>
      <c r="C45" s="109"/>
    </row>
  </sheetData>
  <sheetProtection/>
  <mergeCells count="6">
    <mergeCell ref="A4:C4"/>
    <mergeCell ref="A5:C5"/>
    <mergeCell ref="A2:C2"/>
    <mergeCell ref="A3:C3"/>
    <mergeCell ref="B40:C40"/>
    <mergeCell ref="B44:C44"/>
  </mergeCells>
  <printOptions/>
  <pageMargins left="0.5905511811023623" right="0" top="0.3937007874015748" bottom="0" header="0.31496062992125984" footer="0.31496062992125984"/>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H45"/>
  <sheetViews>
    <sheetView zoomScalePageLayoutView="0" workbookViewId="0" topLeftCell="A1">
      <selection activeCell="B5" sqref="B5:D5"/>
    </sheetView>
  </sheetViews>
  <sheetFormatPr defaultColWidth="11.421875" defaultRowHeight="15"/>
  <cols>
    <col min="1" max="1" width="4.57421875" style="107" bestFit="1" customWidth="1"/>
    <col min="2" max="2" width="38.57421875" style="107" customWidth="1"/>
    <col min="3" max="3" width="23.421875" style="107" customWidth="1"/>
    <col min="4" max="4" width="20.28125" style="107" customWidth="1"/>
    <col min="5" max="5" width="13.140625" style="107" customWidth="1"/>
    <col min="6" max="6" width="20.28125" style="107" customWidth="1"/>
    <col min="7" max="16384" width="11.421875" style="107" customWidth="1"/>
  </cols>
  <sheetData>
    <row r="1" spans="1:8" ht="18">
      <c r="A1" s="272" t="s">
        <v>259</v>
      </c>
      <c r="B1" s="272"/>
      <c r="C1" s="272"/>
      <c r="D1" s="272"/>
      <c r="E1" s="272"/>
      <c r="F1" s="272"/>
      <c r="G1" s="3"/>
      <c r="H1" s="3"/>
    </row>
    <row r="2" spans="1:8" ht="18">
      <c r="A2" s="273" t="s">
        <v>74</v>
      </c>
      <c r="B2" s="273"/>
      <c r="C2" s="273"/>
      <c r="D2" s="273"/>
      <c r="E2" s="273"/>
      <c r="F2" s="273"/>
      <c r="G2" s="181"/>
      <c r="H2" s="181"/>
    </row>
    <row r="3" spans="1:8" ht="18">
      <c r="A3" s="273" t="s">
        <v>378</v>
      </c>
      <c r="B3" s="273"/>
      <c r="C3" s="273"/>
      <c r="D3" s="273"/>
      <c r="E3" s="273"/>
      <c r="F3" s="273"/>
      <c r="G3" s="181"/>
      <c r="H3" s="181"/>
    </row>
    <row r="4" spans="1:8" ht="18.75">
      <c r="A4" s="273" t="s">
        <v>59</v>
      </c>
      <c r="B4" s="273"/>
      <c r="C4" s="273"/>
      <c r="D4" s="273"/>
      <c r="E4" s="273"/>
      <c r="F4" s="273"/>
      <c r="G4" s="181"/>
      <c r="H4" s="181"/>
    </row>
    <row r="5" spans="1:8" ht="18.75">
      <c r="A5" s="274" t="s">
        <v>60</v>
      </c>
      <c r="B5" s="274"/>
      <c r="C5" s="274"/>
      <c r="D5" s="274"/>
      <c r="E5" s="274"/>
      <c r="F5" s="274"/>
      <c r="G5" s="182"/>
      <c r="H5" s="182"/>
    </row>
    <row r="6" spans="1:8" ht="18.75">
      <c r="A6" s="197"/>
      <c r="B6" s="197"/>
      <c r="C6" s="197"/>
      <c r="D6" s="197"/>
      <c r="E6" s="197"/>
      <c r="F6" s="197"/>
      <c r="G6" s="182"/>
      <c r="H6" s="182"/>
    </row>
    <row r="7" spans="1:8" ht="18.75">
      <c r="A7" s="197"/>
      <c r="B7" s="197"/>
      <c r="C7" s="197"/>
      <c r="D7" s="197"/>
      <c r="E7" s="197"/>
      <c r="F7" s="197"/>
      <c r="G7" s="182"/>
      <c r="H7" s="182"/>
    </row>
    <row r="8" spans="1:8" ht="18">
      <c r="A8" s="197"/>
      <c r="B8" s="197"/>
      <c r="C8" s="197"/>
      <c r="D8" s="197"/>
      <c r="E8" s="197"/>
      <c r="F8" s="197"/>
      <c r="G8" s="182"/>
      <c r="H8" s="182"/>
    </row>
    <row r="9" spans="1:8" ht="18">
      <c r="A9" s="271"/>
      <c r="B9" s="271"/>
      <c r="C9" s="271"/>
      <c r="D9" s="271"/>
      <c r="E9" s="271"/>
      <c r="F9" s="271"/>
      <c r="G9" s="271"/>
      <c r="H9" s="271"/>
    </row>
    <row r="10" spans="1:8" ht="41.25">
      <c r="A10" s="275" t="s">
        <v>160</v>
      </c>
      <c r="B10" s="275"/>
      <c r="C10" s="261" t="s">
        <v>161</v>
      </c>
      <c r="D10" s="261" t="s">
        <v>162</v>
      </c>
      <c r="E10" s="261" t="s">
        <v>75</v>
      </c>
      <c r="F10" s="261" t="s">
        <v>73</v>
      </c>
      <c r="G10" s="3"/>
      <c r="H10" s="3"/>
    </row>
    <row r="11" spans="1:8" ht="18">
      <c r="A11" s="184">
        <v>1</v>
      </c>
      <c r="B11" s="185" t="s">
        <v>163</v>
      </c>
      <c r="C11" s="186">
        <f>SUM(C12:C20)</f>
        <v>6457271422</v>
      </c>
      <c r="D11" s="187">
        <f>SUM(D12:D20)</f>
        <v>2894150871.48</v>
      </c>
      <c r="E11" s="187">
        <f>SUM(E12:E20)</f>
        <v>1.2739181934394308</v>
      </c>
      <c r="F11" s="187">
        <f>SUM(F12:F20)</f>
        <v>3563120550.52</v>
      </c>
      <c r="G11" s="3"/>
      <c r="H11" s="3"/>
    </row>
    <row r="12" spans="1:8" ht="18">
      <c r="A12" s="188">
        <v>1.1</v>
      </c>
      <c r="B12" s="189" t="s">
        <v>22</v>
      </c>
      <c r="C12" s="190">
        <v>0</v>
      </c>
      <c r="D12" s="191">
        <v>0</v>
      </c>
      <c r="E12" s="191">
        <v>0</v>
      </c>
      <c r="F12" s="191">
        <f>+C12-D12</f>
        <v>0</v>
      </c>
      <c r="G12" s="3"/>
      <c r="H12" s="3"/>
    </row>
    <row r="13" spans="1:8" ht="18">
      <c r="A13" s="188">
        <v>1.2</v>
      </c>
      <c r="B13" s="189" t="s">
        <v>164</v>
      </c>
      <c r="C13" s="190">
        <v>0</v>
      </c>
      <c r="D13" s="191">
        <v>0</v>
      </c>
      <c r="E13" s="191">
        <v>0</v>
      </c>
      <c r="F13" s="191">
        <f aca="true" t="shared" si="0" ref="F13:F20">+C13-D13</f>
        <v>0</v>
      </c>
      <c r="G13" s="3"/>
      <c r="H13" s="3"/>
    </row>
    <row r="14" spans="1:8" ht="18">
      <c r="A14" s="188">
        <v>1.3</v>
      </c>
      <c r="B14" s="189" t="s">
        <v>165</v>
      </c>
      <c r="C14" s="190">
        <v>0</v>
      </c>
      <c r="D14" s="191">
        <v>0</v>
      </c>
      <c r="E14" s="191">
        <v>0</v>
      </c>
      <c r="F14" s="191">
        <f t="shared" si="0"/>
        <v>0</v>
      </c>
      <c r="G14" s="3"/>
      <c r="H14" s="3"/>
    </row>
    <row r="15" spans="1:8" ht="18">
      <c r="A15" s="188">
        <v>1.4</v>
      </c>
      <c r="B15" s="189" t="s">
        <v>104</v>
      </c>
      <c r="C15" s="190">
        <v>217271422</v>
      </c>
      <c r="D15" s="191">
        <v>108635710.98</v>
      </c>
      <c r="E15" s="191">
        <f>+D15/C15</f>
        <v>0.49999999990794924</v>
      </c>
      <c r="F15" s="191">
        <f>+C15-D15</f>
        <v>108635711.02</v>
      </c>
      <c r="G15" s="3"/>
      <c r="H15" s="3"/>
    </row>
    <row r="16" spans="1:8" ht="18">
      <c r="A16" s="188">
        <v>1.5</v>
      </c>
      <c r="B16" s="189" t="s">
        <v>166</v>
      </c>
      <c r="C16" s="190">
        <v>5400000000</v>
      </c>
      <c r="D16" s="191">
        <v>2691871158.77</v>
      </c>
      <c r="E16" s="191">
        <f>+D16/C16</f>
        <v>0.4984946590314815</v>
      </c>
      <c r="F16" s="191">
        <f>+C16-D16</f>
        <v>2708128841.23</v>
      </c>
      <c r="G16" s="3"/>
      <c r="H16" s="3"/>
    </row>
    <row r="17" spans="1:8" ht="18">
      <c r="A17" s="188">
        <v>1.6</v>
      </c>
      <c r="B17" s="189" t="s">
        <v>167</v>
      </c>
      <c r="C17" s="190">
        <v>340000000</v>
      </c>
      <c r="D17" s="191">
        <v>93644001.73</v>
      </c>
      <c r="E17" s="191">
        <f>+D17/C17</f>
        <v>0.2754235345</v>
      </c>
      <c r="F17" s="191">
        <f t="shared" si="0"/>
        <v>246355998.26999998</v>
      </c>
      <c r="G17" s="3"/>
      <c r="H17" s="3"/>
    </row>
    <row r="18" spans="1:8" ht="18">
      <c r="A18" s="188">
        <v>1.7</v>
      </c>
      <c r="B18" s="189" t="s">
        <v>168</v>
      </c>
      <c r="C18" s="190">
        <v>0</v>
      </c>
      <c r="D18" s="191">
        <v>0</v>
      </c>
      <c r="E18" s="191">
        <v>0</v>
      </c>
      <c r="F18" s="191">
        <f t="shared" si="0"/>
        <v>0</v>
      </c>
      <c r="G18" s="3"/>
      <c r="H18" s="3"/>
    </row>
    <row r="19" spans="1:8" ht="18">
      <c r="A19" s="188">
        <v>1.8</v>
      </c>
      <c r="B19" s="189" t="s">
        <v>169</v>
      </c>
      <c r="C19" s="190">
        <v>400000000</v>
      </c>
      <c r="D19" s="191">
        <v>0</v>
      </c>
      <c r="E19" s="191">
        <v>0</v>
      </c>
      <c r="F19" s="191">
        <f t="shared" si="0"/>
        <v>400000000</v>
      </c>
      <c r="G19" s="3"/>
      <c r="H19" s="3"/>
    </row>
    <row r="20" spans="1:8" ht="18">
      <c r="A20" s="188">
        <v>1.9</v>
      </c>
      <c r="B20" s="189" t="s">
        <v>170</v>
      </c>
      <c r="C20" s="190">
        <v>100000000</v>
      </c>
      <c r="D20" s="191"/>
      <c r="E20" s="191">
        <v>0</v>
      </c>
      <c r="F20" s="191">
        <f t="shared" si="0"/>
        <v>100000000</v>
      </c>
      <c r="G20" s="3"/>
      <c r="H20" s="3"/>
    </row>
    <row r="21" spans="1:8" ht="18">
      <c r="A21" s="184">
        <v>2</v>
      </c>
      <c r="B21" s="185" t="s">
        <v>171</v>
      </c>
      <c r="C21" s="186">
        <f>SUM(C22:C30)</f>
        <v>6457271422</v>
      </c>
      <c r="D21" s="187">
        <f>SUM(D22:D30)</f>
        <v>3147484225</v>
      </c>
      <c r="E21" s="192">
        <f>SUM(E22:E30)</f>
        <v>2.885996782940714</v>
      </c>
      <c r="F21" s="192">
        <f>SUM(F22:F30)</f>
        <v>3309787197</v>
      </c>
      <c r="G21" s="3"/>
      <c r="H21" s="3"/>
    </row>
    <row r="22" spans="1:8" ht="18">
      <c r="A22" s="188">
        <v>2.1</v>
      </c>
      <c r="B22" s="189" t="s">
        <v>172</v>
      </c>
      <c r="C22" s="190">
        <v>3506281820</v>
      </c>
      <c r="D22" s="191">
        <v>1729983626</v>
      </c>
      <c r="E22" s="191">
        <f>+D22/C22</f>
        <v>0.4933954869606003</v>
      </c>
      <c r="F22" s="191">
        <f>+C22-D22</f>
        <v>1776298194</v>
      </c>
      <c r="G22" s="3"/>
      <c r="H22" s="3"/>
    </row>
    <row r="23" spans="1:8" ht="18">
      <c r="A23" s="188">
        <v>2.2</v>
      </c>
      <c r="B23" s="189" t="s">
        <v>173</v>
      </c>
      <c r="C23" s="190">
        <v>1739197447</v>
      </c>
      <c r="D23" s="191">
        <v>898799447</v>
      </c>
      <c r="E23" s="191">
        <f aca="true" t="shared" si="1" ref="E23:E28">+D23/C23</f>
        <v>0.5167897690686984</v>
      </c>
      <c r="F23" s="191">
        <f aca="true" t="shared" si="2" ref="F23:F30">+C23-D23</f>
        <v>840398000</v>
      </c>
      <c r="G23" s="3"/>
      <c r="H23" s="3"/>
    </row>
    <row r="24" spans="1:8" ht="18">
      <c r="A24" s="188">
        <v>2.3</v>
      </c>
      <c r="B24" s="189" t="s">
        <v>174</v>
      </c>
      <c r="C24" s="190">
        <v>323792155</v>
      </c>
      <c r="D24" s="191">
        <v>182002884</v>
      </c>
      <c r="E24" s="191">
        <f t="shared" si="1"/>
        <v>0.5620978803516719</v>
      </c>
      <c r="F24" s="191">
        <f t="shared" si="2"/>
        <v>141789271</v>
      </c>
      <c r="G24" s="3"/>
      <c r="H24" s="3"/>
    </row>
    <row r="25" spans="1:8" ht="18">
      <c r="A25" s="188">
        <v>2.4</v>
      </c>
      <c r="B25" s="189" t="s">
        <v>175</v>
      </c>
      <c r="C25" s="190">
        <v>58000000</v>
      </c>
      <c r="D25" s="191">
        <v>33825732</v>
      </c>
      <c r="E25" s="191">
        <f t="shared" si="1"/>
        <v>0.583202275862069</v>
      </c>
      <c r="F25" s="191">
        <f t="shared" si="2"/>
        <v>24174268</v>
      </c>
      <c r="G25" s="3"/>
      <c r="H25" s="3"/>
    </row>
    <row r="26" spans="1:8" ht="18">
      <c r="A26" s="188">
        <v>2.5</v>
      </c>
      <c r="B26" s="189" t="s">
        <v>176</v>
      </c>
      <c r="C26" s="190"/>
      <c r="D26" s="191">
        <v>0</v>
      </c>
      <c r="E26" s="191">
        <v>0</v>
      </c>
      <c r="F26" s="191">
        <f t="shared" si="2"/>
        <v>0</v>
      </c>
      <c r="G26" s="3"/>
      <c r="H26" s="3"/>
    </row>
    <row r="27" spans="1:8" ht="18">
      <c r="A27" s="188">
        <v>2.6</v>
      </c>
      <c r="B27" s="189" t="s">
        <v>177</v>
      </c>
      <c r="C27" s="190">
        <v>400000000</v>
      </c>
      <c r="D27" s="191">
        <v>149964712</v>
      </c>
      <c r="E27" s="191">
        <f t="shared" si="1"/>
        <v>0.37491178</v>
      </c>
      <c r="F27" s="191">
        <f t="shared" si="2"/>
        <v>250035288</v>
      </c>
      <c r="G27" s="3"/>
      <c r="H27" s="3"/>
    </row>
    <row r="28" spans="1:8" ht="18">
      <c r="A28" s="188">
        <v>2.7</v>
      </c>
      <c r="B28" s="189" t="s">
        <v>178</v>
      </c>
      <c r="C28" s="190">
        <v>430000000</v>
      </c>
      <c r="D28" s="191">
        <v>152907824</v>
      </c>
      <c r="E28" s="191">
        <f t="shared" si="1"/>
        <v>0.35559959069767444</v>
      </c>
      <c r="F28" s="191">
        <f t="shared" si="2"/>
        <v>277092176</v>
      </c>
      <c r="G28" s="3"/>
      <c r="H28" s="3"/>
    </row>
    <row r="29" spans="1:8" ht="27">
      <c r="A29" s="188">
        <v>2.8</v>
      </c>
      <c r="B29" s="189" t="s">
        <v>72</v>
      </c>
      <c r="C29" s="190">
        <v>0</v>
      </c>
      <c r="D29" s="191">
        <v>0</v>
      </c>
      <c r="E29" s="191">
        <v>0</v>
      </c>
      <c r="F29" s="191">
        <f t="shared" si="2"/>
        <v>0</v>
      </c>
      <c r="G29" s="3"/>
      <c r="H29" s="193"/>
    </row>
    <row r="30" spans="1:8" ht="18">
      <c r="A30" s="188">
        <v>2.9</v>
      </c>
      <c r="B30" s="189" t="s">
        <v>30</v>
      </c>
      <c r="C30" s="190">
        <v>0</v>
      </c>
      <c r="D30" s="191">
        <v>0</v>
      </c>
      <c r="E30" s="191">
        <v>0</v>
      </c>
      <c r="F30" s="191">
        <f t="shared" si="2"/>
        <v>0</v>
      </c>
      <c r="G30" s="3"/>
      <c r="H30" s="3"/>
    </row>
    <row r="31" spans="1:8" ht="18">
      <c r="A31" s="194"/>
      <c r="B31" s="183" t="s">
        <v>319</v>
      </c>
      <c r="C31" s="195">
        <f>+C11-C21</f>
        <v>0</v>
      </c>
      <c r="D31" s="196">
        <f>+D11-D21</f>
        <v>-253333353.51999998</v>
      </c>
      <c r="E31" s="196">
        <f>+E11-E21</f>
        <v>-1.6120785895012832</v>
      </c>
      <c r="F31" s="196">
        <f>+F11-F21</f>
        <v>253333353.51999998</v>
      </c>
      <c r="G31" s="3"/>
      <c r="H31" s="3"/>
    </row>
    <row r="32" spans="1:8" ht="18">
      <c r="A32" s="3"/>
      <c r="B32" s="3"/>
      <c r="C32" s="3"/>
      <c r="D32" s="3"/>
      <c r="E32" s="3"/>
      <c r="F32" s="3"/>
      <c r="G32" s="3"/>
      <c r="H32" s="3"/>
    </row>
    <row r="33" spans="1:8" ht="18">
      <c r="A33" s="3"/>
      <c r="B33" s="3"/>
      <c r="C33" s="193"/>
      <c r="D33" s="3"/>
      <c r="E33" s="3"/>
      <c r="F33" s="3"/>
      <c r="G33" s="3"/>
      <c r="H33" s="3"/>
    </row>
    <row r="34" spans="1:8" ht="18">
      <c r="A34" s="3"/>
      <c r="B34" s="3" t="s">
        <v>315</v>
      </c>
      <c r="C34" s="3"/>
      <c r="D34" s="3"/>
      <c r="E34" s="3"/>
      <c r="F34" s="3"/>
      <c r="G34" s="3"/>
      <c r="H34" s="3"/>
    </row>
    <row r="35" spans="1:8" ht="18">
      <c r="A35" s="3"/>
      <c r="B35" s="3"/>
      <c r="C35" s="3"/>
      <c r="D35" s="3"/>
      <c r="E35" s="3"/>
      <c r="F35" s="3"/>
      <c r="G35" s="3"/>
      <c r="H35" s="3"/>
    </row>
    <row r="36" spans="1:8" ht="18">
      <c r="A36" s="3"/>
      <c r="B36" s="3"/>
      <c r="C36" s="3"/>
      <c r="D36" s="3"/>
      <c r="E36" s="3"/>
      <c r="F36" s="3"/>
      <c r="G36" s="3"/>
      <c r="H36" s="3"/>
    </row>
    <row r="37" spans="1:8" ht="18">
      <c r="A37" s="3"/>
      <c r="B37" s="3"/>
      <c r="C37" s="3"/>
      <c r="D37" s="3"/>
      <c r="E37" s="3"/>
      <c r="F37" s="3"/>
      <c r="G37" s="3"/>
      <c r="H37" s="3"/>
    </row>
    <row r="38" spans="1:8" ht="18">
      <c r="A38" s="3"/>
      <c r="B38" s="3"/>
      <c r="C38" s="3"/>
      <c r="D38" s="3"/>
      <c r="E38" s="3"/>
      <c r="F38" s="3"/>
      <c r="G38" s="3"/>
      <c r="H38" s="3"/>
    </row>
    <row r="39" spans="1:8" ht="42" customHeight="1">
      <c r="A39" s="3"/>
      <c r="B39" s="265" t="s">
        <v>412</v>
      </c>
      <c r="C39" s="265"/>
      <c r="D39" s="265" t="s">
        <v>410</v>
      </c>
      <c r="E39" s="265"/>
      <c r="F39" s="265"/>
      <c r="G39" s="3"/>
      <c r="H39" s="3"/>
    </row>
    <row r="40" spans="1:8" ht="18">
      <c r="A40" s="3"/>
      <c r="B40" s="3"/>
      <c r="C40" s="3"/>
      <c r="D40" s="3"/>
      <c r="E40" s="3"/>
      <c r="F40" s="3"/>
      <c r="G40" s="3"/>
      <c r="H40" s="3"/>
    </row>
    <row r="41" spans="1:8" ht="42" customHeight="1">
      <c r="A41" s="3"/>
      <c r="B41" s="3"/>
      <c r="C41" s="256"/>
      <c r="D41" s="3"/>
      <c r="E41" s="3"/>
      <c r="F41" s="165"/>
      <c r="G41" s="165"/>
      <c r="H41" s="3"/>
    </row>
    <row r="42" spans="1:8" ht="18">
      <c r="A42" s="3"/>
      <c r="B42" s="3"/>
      <c r="C42" s="207"/>
      <c r="D42" s="3"/>
      <c r="E42" s="3"/>
      <c r="F42" s="3"/>
      <c r="G42" s="3"/>
      <c r="H42" s="3"/>
    </row>
    <row r="43" spans="1:8" ht="46.5" customHeight="1">
      <c r="A43" s="3"/>
      <c r="B43" s="265" t="s">
        <v>317</v>
      </c>
      <c r="C43" s="265"/>
      <c r="D43" s="265" t="s">
        <v>411</v>
      </c>
      <c r="E43" s="265"/>
      <c r="F43" s="265"/>
      <c r="G43" s="3"/>
      <c r="H43" s="3"/>
    </row>
    <row r="44" spans="1:8" ht="18">
      <c r="A44" s="3"/>
      <c r="B44" s="3"/>
      <c r="C44" s="3"/>
      <c r="D44" s="3"/>
      <c r="E44" s="3"/>
      <c r="F44" s="3"/>
      <c r="G44" s="3"/>
      <c r="H44" s="3"/>
    </row>
    <row r="45" spans="1:8" ht="42" customHeight="1">
      <c r="A45" s="3"/>
      <c r="B45" s="165"/>
      <c r="C45" s="165"/>
      <c r="D45" s="165"/>
      <c r="E45" s="165"/>
      <c r="F45" s="165"/>
      <c r="G45" s="165"/>
      <c r="H45" s="3"/>
    </row>
  </sheetData>
  <sheetProtection/>
  <mergeCells count="11">
    <mergeCell ref="A10:B10"/>
    <mergeCell ref="A9:H9"/>
    <mergeCell ref="B39:C39"/>
    <mergeCell ref="D39:F39"/>
    <mergeCell ref="D43:F43"/>
    <mergeCell ref="B43:C43"/>
    <mergeCell ref="A1:F1"/>
    <mergeCell ref="A2:F2"/>
    <mergeCell ref="A3:F3"/>
    <mergeCell ref="A4:F4"/>
    <mergeCell ref="A5:F5"/>
  </mergeCells>
  <printOptions/>
  <pageMargins left="0.7086614173228347" right="0.7086614173228347" top="0.3937007874015748" bottom="0"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J422"/>
  <sheetViews>
    <sheetView zoomScaleSheetLayoutView="70" zoomScalePageLayoutView="82" workbookViewId="0" topLeftCell="B159">
      <selection activeCell="F171" sqref="F171"/>
    </sheetView>
  </sheetViews>
  <sheetFormatPr defaultColWidth="9.140625" defaultRowHeight="15"/>
  <cols>
    <col min="1" max="1" width="53.421875" style="3" customWidth="1"/>
    <col min="2" max="2" width="19.140625" style="3" customWidth="1"/>
    <col min="3" max="3" width="18.7109375" style="3" customWidth="1"/>
    <col min="4" max="4" width="19.140625" style="3" customWidth="1"/>
    <col min="5" max="5" width="19.7109375" style="3" customWidth="1"/>
    <col min="6" max="6" width="19.140625" style="3" customWidth="1"/>
    <col min="7" max="7" width="17.28125" style="3" customWidth="1"/>
    <col min="8" max="8" width="18.28125" style="3" bestFit="1" customWidth="1"/>
    <col min="9" max="9" width="20.57421875" style="3" customWidth="1"/>
    <col min="10" max="16384" width="9.140625" style="3" customWidth="1"/>
  </cols>
  <sheetData>
    <row r="1" s="109" customFormat="1" ht="15" customHeight="1">
      <c r="A1" s="108"/>
    </row>
    <row r="2" s="109" customFormat="1" ht="15" customHeight="1">
      <c r="A2" s="108"/>
    </row>
    <row r="3" s="109" customFormat="1" ht="15" customHeight="1">
      <c r="A3" s="108"/>
    </row>
    <row r="4" s="109" customFormat="1" ht="15" customHeight="1">
      <c r="A4" s="108"/>
    </row>
    <row r="5" spans="1:4" s="109" customFormat="1" ht="27" customHeight="1">
      <c r="A5" s="283" t="s">
        <v>179</v>
      </c>
      <c r="B5" s="283"/>
      <c r="C5" s="283"/>
      <c r="D5" s="283"/>
    </row>
    <row r="6" s="109" customFormat="1" ht="15" customHeight="1">
      <c r="A6" s="110"/>
    </row>
    <row r="7" spans="1:4" s="109" customFormat="1" ht="15" customHeight="1">
      <c r="A7" s="111"/>
      <c r="B7" s="112"/>
      <c r="C7" s="112"/>
      <c r="D7" s="112"/>
    </row>
    <row r="8" spans="1:4" s="109" customFormat="1" ht="15" customHeight="1">
      <c r="A8" s="111"/>
      <c r="B8" s="112"/>
      <c r="C8" s="112"/>
      <c r="D8" s="112"/>
    </row>
    <row r="9" spans="1:4" s="109" customFormat="1" ht="15" customHeight="1">
      <c r="A9" s="113" t="s">
        <v>180</v>
      </c>
      <c r="B9" s="112"/>
      <c r="C9" s="112"/>
      <c r="D9" s="112"/>
    </row>
    <row r="10" spans="1:4" s="109" customFormat="1" ht="151.5" customHeight="1">
      <c r="A10" s="282" t="s">
        <v>181</v>
      </c>
      <c r="B10" s="282"/>
      <c r="C10" s="282"/>
      <c r="D10" s="282"/>
    </row>
    <row r="11" spans="1:4" s="109" customFormat="1" ht="15.75">
      <c r="A11" s="114"/>
      <c r="B11" s="112"/>
      <c r="C11" s="112"/>
      <c r="D11" s="112"/>
    </row>
    <row r="12" spans="1:4" s="109" customFormat="1" ht="15" customHeight="1">
      <c r="A12" s="115" t="s">
        <v>182</v>
      </c>
      <c r="B12" s="112"/>
      <c r="C12" s="112"/>
      <c r="D12" s="112"/>
    </row>
    <row r="13" spans="1:4" s="109" customFormat="1" ht="72" customHeight="1">
      <c r="A13" s="282" t="s">
        <v>183</v>
      </c>
      <c r="B13" s="282"/>
      <c r="C13" s="282"/>
      <c r="D13" s="282"/>
    </row>
    <row r="14" spans="1:4" s="109" customFormat="1" ht="83.25" customHeight="1">
      <c r="A14" s="282" t="s">
        <v>184</v>
      </c>
      <c r="B14" s="282"/>
      <c r="C14" s="282"/>
      <c r="D14" s="282"/>
    </row>
    <row r="15" spans="1:4" s="109" customFormat="1" ht="87" customHeight="1">
      <c r="A15" s="282" t="s">
        <v>318</v>
      </c>
      <c r="B15" s="282"/>
      <c r="C15" s="282"/>
      <c r="D15" s="282"/>
    </row>
    <row r="16" spans="1:4" s="109" customFormat="1" ht="42" customHeight="1">
      <c r="A16" s="282" t="s">
        <v>185</v>
      </c>
      <c r="B16" s="282"/>
      <c r="C16" s="282"/>
      <c r="D16" s="282"/>
    </row>
    <row r="17" spans="1:4" s="109" customFormat="1" ht="15.75">
      <c r="A17" s="114"/>
      <c r="B17" s="112"/>
      <c r="C17" s="112"/>
      <c r="D17" s="112"/>
    </row>
    <row r="18" spans="1:4" s="109" customFormat="1" ht="15" customHeight="1">
      <c r="A18" s="285" t="s">
        <v>186</v>
      </c>
      <c r="B18" s="285"/>
      <c r="C18" s="285"/>
      <c r="D18" s="285"/>
    </row>
    <row r="19" spans="1:4" s="109" customFormat="1" ht="48.75" customHeight="1">
      <c r="A19" s="282" t="s">
        <v>187</v>
      </c>
      <c r="B19" s="282"/>
      <c r="C19" s="282"/>
      <c r="D19" s="282"/>
    </row>
    <row r="20" spans="1:4" s="109" customFormat="1" ht="15.75">
      <c r="A20" s="114"/>
      <c r="B20" s="112"/>
      <c r="C20" s="112"/>
      <c r="D20" s="112"/>
    </row>
    <row r="21" spans="1:4" s="109" customFormat="1" ht="15" customHeight="1">
      <c r="A21" s="285" t="s">
        <v>188</v>
      </c>
      <c r="B21" s="285"/>
      <c r="C21" s="285"/>
      <c r="D21" s="285"/>
    </row>
    <row r="22" spans="1:4" s="109" customFormat="1" ht="83.25" customHeight="1">
      <c r="A22" s="282" t="s">
        <v>189</v>
      </c>
      <c r="B22" s="282"/>
      <c r="C22" s="282"/>
      <c r="D22" s="282"/>
    </row>
    <row r="23" spans="1:4" s="109" customFormat="1" ht="46.5" customHeight="1">
      <c r="A23" s="286" t="s">
        <v>190</v>
      </c>
      <c r="B23" s="286"/>
      <c r="C23" s="286"/>
      <c r="D23" s="286"/>
    </row>
    <row r="24" s="109" customFormat="1" ht="15" customHeight="1">
      <c r="A24" s="116" t="s">
        <v>191</v>
      </c>
    </row>
    <row r="25" spans="1:4" s="109" customFormat="1" ht="81.75" customHeight="1">
      <c r="A25" s="281" t="s">
        <v>192</v>
      </c>
      <c r="B25" s="281"/>
      <c r="C25" s="281"/>
      <c r="D25" s="281"/>
    </row>
    <row r="26" spans="1:4" s="109" customFormat="1" ht="18" customHeight="1">
      <c r="A26" s="287" t="s">
        <v>193</v>
      </c>
      <c r="B26" s="287"/>
      <c r="C26" s="287"/>
      <c r="D26" s="287"/>
    </row>
    <row r="27" spans="1:4" s="109" customFormat="1" ht="100.5" customHeight="1">
      <c r="A27" s="281" t="s">
        <v>387</v>
      </c>
      <c r="B27" s="281"/>
      <c r="C27" s="281"/>
      <c r="D27" s="281"/>
    </row>
    <row r="28" spans="1:4" s="109" customFormat="1" ht="15" customHeight="1">
      <c r="A28" s="117" t="s">
        <v>194</v>
      </c>
      <c r="B28" s="118"/>
      <c r="C28" s="118"/>
      <c r="D28" s="118"/>
    </row>
    <row r="29" spans="1:4" s="109" customFormat="1" ht="69" customHeight="1">
      <c r="A29" s="281" t="s">
        <v>195</v>
      </c>
      <c r="B29" s="281"/>
      <c r="C29" s="281"/>
      <c r="D29" s="281"/>
    </row>
    <row r="30" spans="1:4" s="109" customFormat="1" ht="66" customHeight="1">
      <c r="A30" s="281" t="s">
        <v>196</v>
      </c>
      <c r="B30" s="281"/>
      <c r="C30" s="281"/>
      <c r="D30" s="281"/>
    </row>
    <row r="31" spans="1:4" s="109" customFormat="1" ht="65.25" customHeight="1">
      <c r="A31" s="281" t="s">
        <v>197</v>
      </c>
      <c r="B31" s="281"/>
      <c r="C31" s="281"/>
      <c r="D31" s="281"/>
    </row>
    <row r="32" spans="1:4" s="109" customFormat="1" ht="23.25" customHeight="1">
      <c r="A32" s="281" t="s">
        <v>198</v>
      </c>
      <c r="B32" s="281"/>
      <c r="C32" s="281"/>
      <c r="D32" s="281"/>
    </row>
    <row r="33" spans="1:4" s="109" customFormat="1" ht="42" customHeight="1">
      <c r="A33" s="281" t="s">
        <v>199</v>
      </c>
      <c r="B33" s="281"/>
      <c r="C33" s="281"/>
      <c r="D33" s="281"/>
    </row>
    <row r="34" spans="1:4" s="109" customFormat="1" ht="53.25" customHeight="1">
      <c r="A34" s="281" t="s">
        <v>200</v>
      </c>
      <c r="B34" s="281"/>
      <c r="C34" s="281"/>
      <c r="D34" s="281"/>
    </row>
    <row r="35" spans="1:4" s="109" customFormat="1" ht="43.5" customHeight="1">
      <c r="A35" s="281" t="s">
        <v>201</v>
      </c>
      <c r="B35" s="281"/>
      <c r="C35" s="281"/>
      <c r="D35" s="281"/>
    </row>
    <row r="36" spans="1:4" s="109" customFormat="1" ht="81" customHeight="1">
      <c r="A36" s="281" t="s">
        <v>202</v>
      </c>
      <c r="B36" s="281"/>
      <c r="C36" s="281"/>
      <c r="D36" s="281"/>
    </row>
    <row r="37" spans="1:4" s="109" customFormat="1" ht="66.75" customHeight="1">
      <c r="A37" s="281" t="s">
        <v>203</v>
      </c>
      <c r="B37" s="281"/>
      <c r="C37" s="281"/>
      <c r="D37" s="281"/>
    </row>
    <row r="38" s="109" customFormat="1" ht="15.75">
      <c r="A38" s="119"/>
    </row>
    <row r="39" s="109" customFormat="1" ht="15" customHeight="1">
      <c r="A39" s="116" t="s">
        <v>204</v>
      </c>
    </row>
    <row r="40" spans="1:4" s="109" customFormat="1" ht="62.25" customHeight="1">
      <c r="A40" s="286" t="s">
        <v>205</v>
      </c>
      <c r="B40" s="286"/>
      <c r="C40" s="286"/>
      <c r="D40" s="286"/>
    </row>
    <row r="41" s="109" customFormat="1" ht="15.75">
      <c r="A41" s="119"/>
    </row>
    <row r="42" s="109" customFormat="1" ht="15" customHeight="1">
      <c r="A42" s="116" t="s">
        <v>206</v>
      </c>
    </row>
    <row r="43" spans="1:4" s="109" customFormat="1" ht="157.5" customHeight="1">
      <c r="A43" s="284" t="s">
        <v>207</v>
      </c>
      <c r="B43" s="284"/>
      <c r="C43" s="284"/>
      <c r="D43" s="284"/>
    </row>
    <row r="44" spans="1:4" s="109" customFormat="1" ht="102.75" customHeight="1">
      <c r="A44" s="289" t="s">
        <v>208</v>
      </c>
      <c r="B44" s="289"/>
      <c r="C44" s="289"/>
      <c r="D44" s="289"/>
    </row>
    <row r="45" spans="1:4" s="109" customFormat="1" ht="197.25" customHeight="1">
      <c r="A45" s="289" t="s">
        <v>209</v>
      </c>
      <c r="B45" s="289"/>
      <c r="C45" s="289"/>
      <c r="D45" s="289"/>
    </row>
    <row r="46" spans="1:4" s="109" customFormat="1" ht="94.5" customHeight="1">
      <c r="A46" s="284" t="s">
        <v>210</v>
      </c>
      <c r="B46" s="284"/>
      <c r="C46" s="284"/>
      <c r="D46" s="284"/>
    </row>
    <row r="47" spans="1:4" s="109" customFormat="1" ht="131.25" customHeight="1">
      <c r="A47" s="286" t="s">
        <v>211</v>
      </c>
      <c r="B47" s="286"/>
      <c r="C47" s="286"/>
      <c r="D47" s="286"/>
    </row>
    <row r="48" spans="1:4" s="109" customFormat="1" ht="63.75" customHeight="1">
      <c r="A48" s="286" t="s">
        <v>212</v>
      </c>
      <c r="B48" s="286"/>
      <c r="C48" s="286"/>
      <c r="D48" s="286"/>
    </row>
    <row r="49" spans="1:4" s="109" customFormat="1" ht="66" customHeight="1">
      <c r="A49" s="286" t="s">
        <v>213</v>
      </c>
      <c r="B49" s="286"/>
      <c r="C49" s="286"/>
      <c r="D49" s="286"/>
    </row>
    <row r="50" spans="1:4" s="109" customFormat="1" ht="81" customHeight="1">
      <c r="A50" s="286" t="s">
        <v>214</v>
      </c>
      <c r="B50" s="286"/>
      <c r="C50" s="286"/>
      <c r="D50" s="286"/>
    </row>
    <row r="51" spans="1:4" s="109" customFormat="1" ht="72.75" customHeight="1">
      <c r="A51" s="286" t="s">
        <v>215</v>
      </c>
      <c r="B51" s="286"/>
      <c r="C51" s="286"/>
      <c r="D51" s="286"/>
    </row>
    <row r="52" spans="1:4" s="109" customFormat="1" ht="81" customHeight="1">
      <c r="A52" s="284" t="s">
        <v>439</v>
      </c>
      <c r="B52" s="284"/>
      <c r="C52" s="284"/>
      <c r="D52" s="284"/>
    </row>
    <row r="53" spans="1:4" s="109" customFormat="1" ht="81" customHeight="1">
      <c r="A53" s="286" t="s">
        <v>216</v>
      </c>
      <c r="B53" s="286"/>
      <c r="C53" s="286"/>
      <c r="D53" s="286"/>
    </row>
    <row r="54" s="109" customFormat="1" ht="15" customHeight="1">
      <c r="A54" s="120" t="s">
        <v>217</v>
      </c>
    </row>
    <row r="55" spans="1:4" s="109" customFormat="1" ht="23.25" customHeight="1">
      <c r="A55" s="281" t="s">
        <v>218</v>
      </c>
      <c r="B55" s="281"/>
      <c r="C55" s="281"/>
      <c r="D55" s="281"/>
    </row>
    <row r="56" s="109" customFormat="1" ht="15" customHeight="1">
      <c r="A56" s="120"/>
    </row>
    <row r="57" spans="1:4" s="109" customFormat="1" ht="15" customHeight="1">
      <c r="A57" s="288" t="s">
        <v>219</v>
      </c>
      <c r="B57" s="288"/>
      <c r="C57" s="288"/>
      <c r="D57" s="288"/>
    </row>
    <row r="58" spans="1:4" s="109" customFormat="1" ht="76.5" customHeight="1">
      <c r="A58" s="286" t="s">
        <v>220</v>
      </c>
      <c r="B58" s="286"/>
      <c r="C58" s="286"/>
      <c r="D58" s="286"/>
    </row>
    <row r="59" spans="1:4" s="109" customFormat="1" ht="150.75" customHeight="1">
      <c r="A59" s="286" t="s">
        <v>221</v>
      </c>
      <c r="B59" s="286"/>
      <c r="C59" s="286"/>
      <c r="D59" s="286"/>
    </row>
    <row r="60" spans="1:4" s="109" customFormat="1" ht="76.5" customHeight="1">
      <c r="A60" s="290" t="s">
        <v>222</v>
      </c>
      <c r="B60" s="290"/>
      <c r="C60" s="290"/>
      <c r="D60" s="290"/>
    </row>
    <row r="61" spans="1:4" s="109" customFormat="1" ht="15" customHeight="1">
      <c r="A61" s="288" t="s">
        <v>223</v>
      </c>
      <c r="B61" s="288"/>
      <c r="C61" s="288"/>
      <c r="D61" s="288"/>
    </row>
    <row r="62" spans="1:4" s="109" customFormat="1" ht="154.5" customHeight="1">
      <c r="A62" s="286" t="s">
        <v>224</v>
      </c>
      <c r="B62" s="286"/>
      <c r="C62" s="286"/>
      <c r="D62" s="286"/>
    </row>
    <row r="63" spans="1:4" s="109" customFormat="1" ht="15" customHeight="1">
      <c r="A63" s="288" t="s">
        <v>225</v>
      </c>
      <c r="B63" s="288"/>
      <c r="C63" s="288"/>
      <c r="D63" s="288"/>
    </row>
    <row r="64" spans="1:4" s="109" customFormat="1" ht="225" customHeight="1">
      <c r="A64" s="286" t="s">
        <v>226</v>
      </c>
      <c r="B64" s="286"/>
      <c r="C64" s="286"/>
      <c r="D64" s="286"/>
    </row>
    <row r="65" spans="1:4" s="109" customFormat="1" ht="15" customHeight="1">
      <c r="A65" s="288" t="s">
        <v>227</v>
      </c>
      <c r="B65" s="288"/>
      <c r="C65" s="288"/>
      <c r="D65" s="288"/>
    </row>
    <row r="66" spans="1:4" s="109" customFormat="1" ht="40.5" customHeight="1">
      <c r="A66" s="286" t="s">
        <v>228</v>
      </c>
      <c r="B66" s="286"/>
      <c r="C66" s="286"/>
      <c r="D66" s="286"/>
    </row>
    <row r="67" s="109" customFormat="1" ht="15" customHeight="1">
      <c r="A67" s="116" t="s">
        <v>229</v>
      </c>
    </row>
    <row r="68" s="109" customFormat="1" ht="15.75">
      <c r="A68" s="120" t="s">
        <v>230</v>
      </c>
    </row>
    <row r="69" spans="1:4" s="109" customFormat="1" ht="321.75" customHeight="1">
      <c r="A69" s="286" t="s">
        <v>231</v>
      </c>
      <c r="B69" s="286"/>
      <c r="C69" s="286"/>
      <c r="D69" s="286"/>
    </row>
    <row r="70" s="109" customFormat="1" ht="15" customHeight="1">
      <c r="A70" s="120" t="s">
        <v>232</v>
      </c>
    </row>
    <row r="71" spans="1:4" s="109" customFormat="1" ht="48.75" customHeight="1">
      <c r="A71" s="282" t="s">
        <v>233</v>
      </c>
      <c r="B71" s="282"/>
      <c r="C71" s="282"/>
      <c r="D71" s="282"/>
    </row>
    <row r="72" s="109" customFormat="1" ht="15" customHeight="1">
      <c r="A72" s="121" t="s">
        <v>234</v>
      </c>
    </row>
    <row r="73" spans="1:4" s="109" customFormat="1" ht="57" customHeight="1">
      <c r="A73" s="282" t="s">
        <v>235</v>
      </c>
      <c r="B73" s="282"/>
      <c r="C73" s="282"/>
      <c r="D73" s="282"/>
    </row>
    <row r="74" s="109" customFormat="1" ht="15" customHeight="1">
      <c r="A74" s="120" t="s">
        <v>236</v>
      </c>
    </row>
    <row r="75" spans="1:4" s="109" customFormat="1" ht="50.25" customHeight="1">
      <c r="A75" s="286" t="s">
        <v>237</v>
      </c>
      <c r="B75" s="286"/>
      <c r="C75" s="286"/>
      <c r="D75" s="286"/>
    </row>
    <row r="76" s="109" customFormat="1" ht="15" customHeight="1">
      <c r="A76" s="116" t="s">
        <v>238</v>
      </c>
    </row>
    <row r="77" spans="1:4" s="109" customFormat="1" ht="40.5" customHeight="1">
      <c r="A77" s="286" t="s">
        <v>239</v>
      </c>
      <c r="B77" s="286"/>
      <c r="C77" s="286"/>
      <c r="D77" s="286"/>
    </row>
    <row r="78" s="109" customFormat="1" ht="15" customHeight="1">
      <c r="A78" s="120" t="s">
        <v>240</v>
      </c>
    </row>
    <row r="79" spans="1:4" s="109" customFormat="1" ht="15" customHeight="1">
      <c r="A79" s="286" t="s">
        <v>241</v>
      </c>
      <c r="B79" s="286"/>
      <c r="C79" s="286"/>
      <c r="D79" s="286"/>
    </row>
    <row r="80" s="109" customFormat="1" ht="15" customHeight="1">
      <c r="A80" s="120" t="s">
        <v>242</v>
      </c>
    </row>
    <row r="81" spans="1:4" s="109" customFormat="1" ht="15" customHeight="1">
      <c r="A81" s="286" t="s">
        <v>243</v>
      </c>
      <c r="B81" s="286"/>
      <c r="C81" s="286"/>
      <c r="D81" s="286"/>
    </row>
    <row r="82" spans="1:4" s="109" customFormat="1" ht="15" customHeight="1">
      <c r="A82" s="115"/>
      <c r="B82" s="112"/>
      <c r="C82" s="112"/>
      <c r="D82" s="112"/>
    </row>
    <row r="83" spans="1:4" s="109" customFormat="1" ht="15" customHeight="1">
      <c r="A83" s="115" t="s">
        <v>244</v>
      </c>
      <c r="B83" s="112"/>
      <c r="C83" s="112"/>
      <c r="D83" s="112"/>
    </row>
    <row r="84" spans="1:4" s="109" customFormat="1" ht="15" customHeight="1">
      <c r="A84" s="121" t="s">
        <v>245</v>
      </c>
      <c r="B84" s="112"/>
      <c r="C84" s="112"/>
      <c r="D84" s="112"/>
    </row>
    <row r="85" spans="1:4" s="109" customFormat="1" ht="15.75">
      <c r="A85" s="282"/>
      <c r="B85" s="282"/>
      <c r="C85" s="282"/>
      <c r="D85" s="282"/>
    </row>
    <row r="86" spans="1:4" s="109" customFormat="1" ht="15" customHeight="1">
      <c r="A86" s="121" t="s">
        <v>246</v>
      </c>
      <c r="B86" s="112"/>
      <c r="C86" s="112"/>
      <c r="D86" s="112"/>
    </row>
    <row r="87" spans="1:4" s="109" customFormat="1" ht="15.75">
      <c r="A87" s="282"/>
      <c r="B87" s="282"/>
      <c r="C87" s="282"/>
      <c r="D87" s="282"/>
    </row>
    <row r="88" spans="1:4" s="109" customFormat="1" ht="15" customHeight="1">
      <c r="A88" s="121" t="s">
        <v>247</v>
      </c>
      <c r="B88" s="112"/>
      <c r="C88" s="112"/>
      <c r="D88" s="112"/>
    </row>
    <row r="89" spans="1:4" s="109" customFormat="1" ht="16.5" customHeight="1">
      <c r="A89" s="282"/>
      <c r="B89" s="282"/>
      <c r="C89" s="282"/>
      <c r="D89" s="282"/>
    </row>
    <row r="90" s="109" customFormat="1" ht="15" customHeight="1">
      <c r="A90" s="116" t="s">
        <v>248</v>
      </c>
    </row>
    <row r="91" spans="1:4" s="109" customFormat="1" ht="49.5" customHeight="1">
      <c r="A91" s="286" t="s">
        <v>249</v>
      </c>
      <c r="B91" s="286"/>
      <c r="C91" s="286"/>
      <c r="D91" s="286"/>
    </row>
    <row r="92" spans="1:4" s="109" customFormat="1" ht="15" customHeight="1">
      <c r="A92" s="115" t="s">
        <v>250</v>
      </c>
      <c r="B92" s="112"/>
      <c r="C92" s="112"/>
      <c r="D92" s="112"/>
    </row>
    <row r="93" spans="1:4" s="109" customFormat="1" ht="15" customHeight="1">
      <c r="A93" s="121" t="s">
        <v>251</v>
      </c>
      <c r="B93" s="112"/>
      <c r="C93" s="112"/>
      <c r="D93" s="112"/>
    </row>
    <row r="94" spans="1:4" s="109" customFormat="1" ht="53.25" customHeight="1">
      <c r="A94" s="282" t="s">
        <v>252</v>
      </c>
      <c r="B94" s="282"/>
      <c r="C94" s="282"/>
      <c r="D94" s="282"/>
    </row>
    <row r="95" spans="1:4" s="109" customFormat="1" ht="15" customHeight="1">
      <c r="A95" s="285" t="s">
        <v>253</v>
      </c>
      <c r="B95" s="285"/>
      <c r="C95" s="285"/>
      <c r="D95" s="285"/>
    </row>
    <row r="96" spans="1:4" s="109" customFormat="1" ht="25.5" customHeight="1">
      <c r="A96" s="122" t="s">
        <v>254</v>
      </c>
      <c r="B96" s="123"/>
      <c r="C96" s="123"/>
      <c r="D96" s="123"/>
    </row>
    <row r="97" spans="1:4" s="109" customFormat="1" ht="15" customHeight="1">
      <c r="A97" s="123"/>
      <c r="B97" s="123"/>
      <c r="C97" s="123"/>
      <c r="D97" s="123"/>
    </row>
    <row r="98" s="109" customFormat="1" ht="15" customHeight="1">
      <c r="A98" s="116" t="s">
        <v>255</v>
      </c>
    </row>
    <row r="99" spans="1:4" s="109" customFormat="1" ht="118.5" customHeight="1">
      <c r="A99" s="286" t="s">
        <v>256</v>
      </c>
      <c r="B99" s="286"/>
      <c r="C99" s="286"/>
      <c r="D99" s="286"/>
    </row>
    <row r="100" s="109" customFormat="1" ht="15" customHeight="1">
      <c r="A100" s="116" t="s">
        <v>257</v>
      </c>
    </row>
    <row r="101" spans="1:4" s="109" customFormat="1" ht="54.75" customHeight="1">
      <c r="A101" s="282" t="s">
        <v>258</v>
      </c>
      <c r="B101" s="282"/>
      <c r="C101" s="282"/>
      <c r="D101" s="282"/>
    </row>
    <row r="103" spans="1:4" ht="24" customHeight="1">
      <c r="A103" s="1" t="s">
        <v>76</v>
      </c>
      <c r="B103" s="2"/>
      <c r="C103" s="2"/>
      <c r="D103" s="2"/>
    </row>
    <row r="104" spans="1:4" ht="30.75" customHeight="1">
      <c r="A104" s="277" t="s">
        <v>440</v>
      </c>
      <c r="B104" s="277"/>
      <c r="C104" s="277"/>
      <c r="D104" s="277"/>
    </row>
    <row r="105" spans="1:4" ht="15.75" customHeight="1">
      <c r="A105" s="15" t="s">
        <v>427</v>
      </c>
      <c r="B105" s="2"/>
      <c r="C105" s="2"/>
      <c r="D105" s="2"/>
    </row>
    <row r="106" spans="1:4" ht="15.75" customHeight="1">
      <c r="A106" s="4"/>
      <c r="B106" s="2"/>
      <c r="C106" s="2"/>
      <c r="D106" s="2"/>
    </row>
    <row r="107" spans="1:4" ht="26.25" customHeight="1">
      <c r="A107" s="5" t="s">
        <v>77</v>
      </c>
      <c r="B107" s="6">
        <v>2023</v>
      </c>
      <c r="C107" s="7"/>
      <c r="D107" s="6">
        <v>2022</v>
      </c>
    </row>
    <row r="108" spans="1:4" ht="15" customHeight="1">
      <c r="A108" s="8" t="s">
        <v>417</v>
      </c>
      <c r="B108" s="9">
        <v>50400910.05</v>
      </c>
      <c r="C108" s="10"/>
      <c r="D108" s="9">
        <v>530858099.58</v>
      </c>
    </row>
    <row r="109" spans="1:4" ht="30" customHeight="1">
      <c r="A109" s="8" t="s">
        <v>418</v>
      </c>
      <c r="B109" s="9">
        <v>3031153.22</v>
      </c>
      <c r="C109" s="10"/>
      <c r="D109" s="9">
        <v>5030092.6</v>
      </c>
    </row>
    <row r="110" spans="1:4" ht="27" customHeight="1">
      <c r="A110" s="8" t="s">
        <v>419</v>
      </c>
      <c r="B110" s="9">
        <v>7172217.9</v>
      </c>
      <c r="C110" s="10"/>
      <c r="D110" s="9">
        <v>1177201.78</v>
      </c>
    </row>
    <row r="111" spans="1:4" ht="27">
      <c r="A111" s="8" t="s">
        <v>420</v>
      </c>
      <c r="B111" s="9">
        <v>3017462.16</v>
      </c>
      <c r="C111" s="10"/>
      <c r="D111" s="9">
        <v>5549180.57</v>
      </c>
    </row>
    <row r="112" spans="1:4" ht="27">
      <c r="A112" s="8" t="s">
        <v>421</v>
      </c>
      <c r="B112" s="9">
        <v>2604691.54</v>
      </c>
      <c r="C112" s="10"/>
      <c r="D112" s="9">
        <v>3175557.87</v>
      </c>
    </row>
    <row r="113" spans="1:4" ht="27">
      <c r="A113" s="8" t="s">
        <v>422</v>
      </c>
      <c r="B113" s="9">
        <v>1512545.51</v>
      </c>
      <c r="C113" s="10"/>
      <c r="D113" s="9">
        <v>5877441.24</v>
      </c>
    </row>
    <row r="114" spans="1:4" ht="13.5">
      <c r="A114" s="8" t="s">
        <v>423</v>
      </c>
      <c r="B114" s="9">
        <v>1331643.99</v>
      </c>
      <c r="C114" s="10"/>
      <c r="D114" s="9">
        <v>1106004.47</v>
      </c>
    </row>
    <row r="115" spans="1:4" ht="27">
      <c r="A115" s="8" t="s">
        <v>424</v>
      </c>
      <c r="B115" s="9">
        <v>149546.74</v>
      </c>
      <c r="C115" s="10"/>
      <c r="D115" s="9">
        <v>107858.97</v>
      </c>
    </row>
    <row r="116" spans="1:4" ht="27">
      <c r="A116" s="8" t="s">
        <v>425</v>
      </c>
      <c r="B116" s="9">
        <v>137077130.56</v>
      </c>
      <c r="C116" s="8"/>
      <c r="D116" s="9">
        <v>146473315.01</v>
      </c>
    </row>
    <row r="117" spans="1:4" ht="12.75" customHeight="1">
      <c r="A117" s="8" t="s">
        <v>426</v>
      </c>
      <c r="B117" s="9"/>
      <c r="C117" s="8"/>
      <c r="D117" s="9">
        <v>10996086.46</v>
      </c>
    </row>
    <row r="118" spans="1:4" ht="13.5">
      <c r="A118" s="8" t="s">
        <v>78</v>
      </c>
      <c r="B118" s="11">
        <v>8367140.1</v>
      </c>
      <c r="C118" s="12"/>
      <c r="D118" s="11">
        <v>6387018.91</v>
      </c>
    </row>
    <row r="119" spans="1:5" ht="13.5">
      <c r="A119" s="4" t="s">
        <v>79</v>
      </c>
      <c r="B119" s="9">
        <v>19449.99</v>
      </c>
      <c r="C119" s="2"/>
      <c r="D119" s="9">
        <v>9670</v>
      </c>
      <c r="E119" s="2"/>
    </row>
    <row r="120" spans="1:5" ht="13.5">
      <c r="A120" s="4" t="s">
        <v>80</v>
      </c>
      <c r="B120" s="13">
        <v>1345000</v>
      </c>
      <c r="C120" s="2"/>
      <c r="D120" s="13">
        <v>1295000</v>
      </c>
      <c r="E120" s="2"/>
    </row>
    <row r="121" spans="1:5" ht="14.25" thickBot="1">
      <c r="A121" s="14" t="s">
        <v>81</v>
      </c>
      <c r="B121" s="235">
        <f>SUM(B108:B120)</f>
        <v>216028891.76</v>
      </c>
      <c r="C121" s="15"/>
      <c r="D121" s="235">
        <f>SUM(D108:D120)</f>
        <v>718042527.4600002</v>
      </c>
      <c r="E121" s="17"/>
    </row>
    <row r="122" spans="1:5" ht="14.25" thickTop="1">
      <c r="A122" s="14"/>
      <c r="B122" s="16"/>
      <c r="C122" s="15"/>
      <c r="D122" s="17"/>
      <c r="E122" s="17"/>
    </row>
    <row r="123" spans="1:5" ht="13.5">
      <c r="A123" s="5"/>
      <c r="B123" s="17"/>
      <c r="C123" s="17"/>
      <c r="D123" s="17"/>
      <c r="E123" s="2"/>
    </row>
    <row r="124" spans="1:5" ht="13.5">
      <c r="A124" s="1" t="s">
        <v>389</v>
      </c>
      <c r="B124" s="17"/>
      <c r="C124" s="17"/>
      <c r="D124" s="17"/>
      <c r="E124" s="2"/>
    </row>
    <row r="125" spans="1:5" ht="31.5" customHeight="1">
      <c r="A125" s="277" t="s">
        <v>390</v>
      </c>
      <c r="B125" s="277"/>
      <c r="C125" s="277"/>
      <c r="D125" s="277"/>
      <c r="E125" s="2"/>
    </row>
    <row r="126" spans="1:5" ht="13.5">
      <c r="A126" s="4"/>
      <c r="B126" s="18"/>
      <c r="C126" s="19"/>
      <c r="D126" s="18"/>
      <c r="E126" s="2"/>
    </row>
    <row r="127" spans="1:5" ht="13.5">
      <c r="A127" s="15"/>
      <c r="B127" s="18"/>
      <c r="C127" s="19"/>
      <c r="D127" s="18"/>
      <c r="E127" s="5"/>
    </row>
    <row r="128" spans="1:5" ht="13.5">
      <c r="A128" s="15"/>
      <c r="B128" s="18"/>
      <c r="C128" s="19"/>
      <c r="D128" s="18"/>
      <c r="E128" s="8"/>
    </row>
    <row r="129" spans="1:5" ht="13.5">
      <c r="A129" s="5" t="s">
        <v>77</v>
      </c>
      <c r="B129" s="6">
        <v>2023</v>
      </c>
      <c r="C129" s="10"/>
      <c r="D129" s="6">
        <v>2022</v>
      </c>
      <c r="E129" s="8"/>
    </row>
    <row r="130" spans="1:5" ht="13.5">
      <c r="A130" s="8" t="s">
        <v>82</v>
      </c>
      <c r="B130" s="20">
        <v>3000000</v>
      </c>
      <c r="C130" s="10"/>
      <c r="D130" s="20">
        <v>350000000</v>
      </c>
      <c r="E130" s="8"/>
    </row>
    <row r="131" spans="1:5" ht="27">
      <c r="A131" s="8" t="s">
        <v>83</v>
      </c>
      <c r="B131" s="20">
        <v>300937499.85</v>
      </c>
      <c r="C131" s="10"/>
      <c r="D131" s="20">
        <v>550000000</v>
      </c>
      <c r="E131" s="8"/>
    </row>
    <row r="132" spans="1:5" ht="13.5">
      <c r="A132" s="8" t="s">
        <v>84</v>
      </c>
      <c r="B132" s="20">
        <v>20000000</v>
      </c>
      <c r="C132" s="10"/>
      <c r="D132" s="20">
        <v>5000000</v>
      </c>
      <c r="E132" s="8"/>
    </row>
    <row r="133" spans="1:5" ht="13.5">
      <c r="A133" s="8" t="s">
        <v>85</v>
      </c>
      <c r="B133" s="21">
        <v>269103541.54</v>
      </c>
      <c r="C133" s="10"/>
      <c r="D133" s="21">
        <v>200000000</v>
      </c>
      <c r="E133" s="8"/>
    </row>
    <row r="134" spans="1:5" ht="14.25" thickBot="1">
      <c r="A134" s="5" t="s">
        <v>391</v>
      </c>
      <c r="B134" s="236">
        <f>SUM(B130:B133)</f>
        <v>593041041.3900001</v>
      </c>
      <c r="C134" s="10"/>
      <c r="D134" s="236">
        <f>SUM(D130:D133)</f>
        <v>1105000000</v>
      </c>
      <c r="E134" s="8"/>
    </row>
    <row r="135" spans="1:5" ht="14.25" thickTop="1">
      <c r="A135" s="5"/>
      <c r="B135" s="22"/>
      <c r="C135" s="10"/>
      <c r="D135" s="23"/>
      <c r="E135" s="2"/>
    </row>
    <row r="136" spans="1:5" ht="13.5">
      <c r="A136" s="1" t="s">
        <v>331</v>
      </c>
      <c r="B136" s="199"/>
      <c r="C136" s="199"/>
      <c r="D136" s="199"/>
      <c r="E136" s="2"/>
    </row>
    <row r="137" spans="1:5" ht="51" customHeight="1">
      <c r="A137" s="277" t="s">
        <v>388</v>
      </c>
      <c r="B137" s="277"/>
      <c r="C137" s="277"/>
      <c r="D137" s="277"/>
      <c r="E137" s="2"/>
    </row>
    <row r="138" spans="1:5" ht="13.5">
      <c r="A138" s="199"/>
      <c r="B138" s="199"/>
      <c r="C138" s="199"/>
      <c r="D138" s="199"/>
      <c r="E138" s="2"/>
    </row>
    <row r="139" spans="1:5" ht="13.5">
      <c r="A139" s="4"/>
      <c r="B139" s="18"/>
      <c r="C139" s="19"/>
      <c r="D139" s="18"/>
      <c r="E139" s="2"/>
    </row>
    <row r="140" spans="1:4" ht="13.5">
      <c r="A140" s="5" t="s">
        <v>77</v>
      </c>
      <c r="B140" s="6">
        <v>2023</v>
      </c>
      <c r="C140" s="7"/>
      <c r="D140" s="6">
        <v>2022</v>
      </c>
    </row>
    <row r="141" spans="1:4" ht="13.5">
      <c r="A141" s="4" t="s">
        <v>86</v>
      </c>
      <c r="B141" s="20">
        <v>966514287.53</v>
      </c>
      <c r="C141" s="7"/>
      <c r="D141" s="20">
        <v>403025442.69</v>
      </c>
    </row>
    <row r="142" spans="1:4" ht="14.25" thickBot="1">
      <c r="A142" s="15" t="s">
        <v>87</v>
      </c>
      <c r="B142" s="242">
        <f>SUM(B141:B141)</f>
        <v>966514287.53</v>
      </c>
      <c r="C142" s="24"/>
      <c r="D142" s="242">
        <f>SUM(D141:D141)</f>
        <v>403025442.69</v>
      </c>
    </row>
    <row r="143" spans="1:4" ht="14.25" thickTop="1">
      <c r="A143" s="15"/>
      <c r="B143" s="25"/>
      <c r="C143" s="24"/>
      <c r="D143" s="25"/>
    </row>
    <row r="144" spans="1:4" ht="13.5">
      <c r="A144" s="15"/>
      <c r="B144" s="25"/>
      <c r="C144" s="24"/>
      <c r="D144" s="25"/>
    </row>
    <row r="145" spans="1:4" ht="13.5">
      <c r="A145" s="15"/>
      <c r="B145" s="25"/>
      <c r="C145" s="24"/>
      <c r="D145" s="25"/>
    </row>
    <row r="146" spans="1:4" ht="13.5">
      <c r="A146" s="15"/>
      <c r="B146" s="25"/>
      <c r="C146" s="24"/>
      <c r="D146" s="26"/>
    </row>
    <row r="147" spans="1:4" ht="13.5">
      <c r="A147" s="1" t="s">
        <v>332</v>
      </c>
      <c r="B147" s="199"/>
      <c r="C147" s="199"/>
      <c r="D147" s="199"/>
    </row>
    <row r="148" spans="1:4" ht="31.5" customHeight="1">
      <c r="A148" s="277" t="s">
        <v>392</v>
      </c>
      <c r="B148" s="277"/>
      <c r="C148" s="277"/>
      <c r="D148" s="277"/>
    </row>
    <row r="149" spans="1:5" ht="13.5">
      <c r="A149" s="1"/>
      <c r="B149" s="25"/>
      <c r="C149" s="24"/>
      <c r="D149" s="26"/>
      <c r="E149" s="2"/>
    </row>
    <row r="150" spans="1:5" ht="13.5">
      <c r="A150" s="1"/>
      <c r="B150" s="25"/>
      <c r="C150" s="24"/>
      <c r="D150" s="26"/>
      <c r="E150" s="2"/>
    </row>
    <row r="151" spans="1:5" ht="13.5">
      <c r="A151" s="5" t="s">
        <v>77</v>
      </c>
      <c r="B151" s="6">
        <v>2023</v>
      </c>
      <c r="C151" s="7"/>
      <c r="D151" s="6">
        <v>2022</v>
      </c>
      <c r="E151" s="2"/>
    </row>
    <row r="152" spans="1:5" ht="14.25" thickBot="1">
      <c r="A152" s="4" t="s">
        <v>88</v>
      </c>
      <c r="B152" s="236">
        <v>1341756.23</v>
      </c>
      <c r="C152" s="28"/>
      <c r="D152" s="236">
        <v>1435220.85</v>
      </c>
      <c r="E152" s="2"/>
    </row>
    <row r="153" spans="1:5" ht="14.25" thickTop="1">
      <c r="A153" s="4"/>
      <c r="B153" s="29"/>
      <c r="C153" s="28"/>
      <c r="D153" s="29"/>
      <c r="E153" s="17"/>
    </row>
    <row r="154" spans="1:5" ht="13.5">
      <c r="A154" s="4"/>
      <c r="B154" s="29"/>
      <c r="C154" s="28"/>
      <c r="D154" s="29"/>
      <c r="E154" s="17"/>
    </row>
    <row r="155" spans="1:5" ht="13.5">
      <c r="A155" s="4"/>
      <c r="B155" s="29"/>
      <c r="C155" s="28"/>
      <c r="D155" s="29"/>
      <c r="E155" s="17"/>
    </row>
    <row r="156" spans="1:5" ht="13.5">
      <c r="A156" s="4"/>
      <c r="B156" s="29"/>
      <c r="C156" s="28"/>
      <c r="D156" s="29"/>
      <c r="E156" s="17"/>
    </row>
    <row r="157" spans="1:5" ht="13.5">
      <c r="A157" s="1" t="s">
        <v>89</v>
      </c>
      <c r="B157" s="17"/>
      <c r="C157" s="17"/>
      <c r="D157" s="17"/>
      <c r="E157" s="17"/>
    </row>
    <row r="158" spans="1:5" ht="65.25" customHeight="1">
      <c r="A158" s="277" t="s">
        <v>429</v>
      </c>
      <c r="B158" s="277"/>
      <c r="C158" s="277"/>
      <c r="D158" s="277"/>
      <c r="E158" s="17"/>
    </row>
    <row r="159" spans="1:5" ht="13.5">
      <c r="A159" s="4"/>
      <c r="B159" s="17"/>
      <c r="C159" s="17"/>
      <c r="D159" s="17"/>
      <c r="E159" s="17"/>
    </row>
    <row r="160" spans="1:5" s="33" customFormat="1" ht="13.5">
      <c r="A160" s="4"/>
      <c r="B160" s="17"/>
      <c r="C160" s="17"/>
      <c r="D160" s="17"/>
      <c r="E160" s="32"/>
    </row>
    <row r="161" spans="1:4" ht="13.5">
      <c r="A161" s="5" t="s">
        <v>77</v>
      </c>
      <c r="B161" s="6">
        <v>2023</v>
      </c>
      <c r="C161" s="10"/>
      <c r="D161" s="6">
        <v>2022</v>
      </c>
    </row>
    <row r="162" spans="1:5" ht="27">
      <c r="A162" s="8" t="s">
        <v>90</v>
      </c>
      <c r="B162" s="30">
        <v>68666570.41</v>
      </c>
      <c r="C162" s="31"/>
      <c r="D162" s="30">
        <v>58039779.08</v>
      </c>
      <c r="E162" s="2"/>
    </row>
    <row r="163" spans="1:5" ht="13.5">
      <c r="A163" s="8" t="s">
        <v>428</v>
      </c>
      <c r="B163" s="34">
        <v>45469166.01</v>
      </c>
      <c r="C163" s="31"/>
      <c r="D163" s="34"/>
      <c r="E163" s="2"/>
    </row>
    <row r="164" spans="1:5" ht="13.5">
      <c r="A164" s="8" t="s">
        <v>430</v>
      </c>
      <c r="B164" s="34">
        <v>118689639.37</v>
      </c>
      <c r="C164" s="19"/>
      <c r="D164" s="34">
        <v>15814909.89</v>
      </c>
      <c r="E164" s="2"/>
    </row>
    <row r="165" spans="1:5" ht="14.25" thickBot="1">
      <c r="A165" s="14" t="s">
        <v>91</v>
      </c>
      <c r="B165" s="210">
        <f>SUM(B162:B164)</f>
        <v>232825375.79</v>
      </c>
      <c r="C165" s="15"/>
      <c r="D165" s="210">
        <f>SUM(D162:D164)</f>
        <v>73854688.97</v>
      </c>
      <c r="E165" s="2"/>
    </row>
    <row r="166" spans="1:5" ht="14.25" thickTop="1">
      <c r="A166" s="14"/>
      <c r="B166" s="35"/>
      <c r="C166" s="15"/>
      <c r="D166" s="2"/>
      <c r="E166" s="8"/>
    </row>
    <row r="167" spans="1:5" ht="13.5">
      <c r="A167" s="14"/>
      <c r="B167" s="35"/>
      <c r="C167" s="15"/>
      <c r="D167" s="2"/>
      <c r="E167" s="8"/>
    </row>
    <row r="168" spans="1:5" ht="13.5">
      <c r="A168" s="14"/>
      <c r="B168" s="35"/>
      <c r="C168" s="15"/>
      <c r="D168" s="2"/>
      <c r="E168" s="8"/>
    </row>
    <row r="169" spans="1:4" ht="13.5">
      <c r="A169" s="14"/>
      <c r="B169" s="35"/>
      <c r="C169" s="15"/>
      <c r="D169" s="2"/>
    </row>
    <row r="170" spans="1:5" ht="13.5">
      <c r="A170" s="1" t="s">
        <v>92</v>
      </c>
      <c r="B170" s="22"/>
      <c r="C170" s="10"/>
      <c r="D170" s="23"/>
      <c r="E170" s="37"/>
    </row>
    <row r="171" spans="1:5" ht="27.75" customHeight="1">
      <c r="A171" s="278" t="s">
        <v>431</v>
      </c>
      <c r="B171" s="278"/>
      <c r="C171" s="278"/>
      <c r="D171" s="278"/>
      <c r="E171" s="37"/>
    </row>
    <row r="172" spans="1:5" ht="13.5">
      <c r="A172" s="4"/>
      <c r="B172" s="18"/>
      <c r="C172" s="19"/>
      <c r="D172" s="2"/>
      <c r="E172" s="37"/>
    </row>
    <row r="173" spans="1:5" ht="13.5">
      <c r="A173" s="38" t="s">
        <v>93</v>
      </c>
      <c r="B173" s="6">
        <v>2023</v>
      </c>
      <c r="C173" s="39"/>
      <c r="D173" s="6">
        <v>2022</v>
      </c>
      <c r="E173" s="2"/>
    </row>
    <row r="174" spans="1:5" ht="13.5">
      <c r="A174" s="40" t="s">
        <v>333</v>
      </c>
      <c r="B174" s="52">
        <v>1995514.28</v>
      </c>
      <c r="C174" s="39"/>
      <c r="D174" s="20"/>
      <c r="E174" s="2"/>
    </row>
    <row r="175" spans="1:5" ht="14.25" thickBot="1">
      <c r="A175" s="204" t="s">
        <v>334</v>
      </c>
      <c r="B175" s="206">
        <v>29725127.86</v>
      </c>
      <c r="C175" s="41"/>
      <c r="D175" s="205">
        <v>4974749.3</v>
      </c>
      <c r="E175" s="2"/>
    </row>
    <row r="176" spans="1:5" ht="15" thickBot="1" thickTop="1">
      <c r="A176" s="5" t="s">
        <v>335</v>
      </c>
      <c r="B176" s="210">
        <f>SUM(B174:B175)</f>
        <v>31720642.14</v>
      </c>
      <c r="C176" s="41"/>
      <c r="D176" s="210">
        <f>SUM(D174:D175)</f>
        <v>4974749.3</v>
      </c>
      <c r="E176" s="2"/>
    </row>
    <row r="177" spans="1:4" ht="14.25" thickTop="1">
      <c r="A177" s="5"/>
      <c r="B177" s="42"/>
      <c r="C177" s="41"/>
      <c r="D177" s="42"/>
    </row>
    <row r="178" spans="1:9" s="33" customFormat="1" ht="73.5" customHeight="1">
      <c r="A178" s="279" t="s">
        <v>393</v>
      </c>
      <c r="B178" s="280"/>
      <c r="C178" s="280"/>
      <c r="D178" s="280"/>
      <c r="E178" s="3"/>
      <c r="F178" s="3"/>
      <c r="G178" s="3"/>
      <c r="H178" s="3"/>
      <c r="I178" s="3"/>
    </row>
    <row r="179" spans="1:9" s="33" customFormat="1" ht="14.25" thickBot="1">
      <c r="A179" s="221"/>
      <c r="B179" s="222"/>
      <c r="C179" s="222"/>
      <c r="D179" s="222"/>
      <c r="E179" s="3"/>
      <c r="F179" s="3"/>
      <c r="G179" s="3"/>
      <c r="H179" s="3"/>
      <c r="I179" s="3"/>
    </row>
    <row r="180" spans="1:9" s="33" customFormat="1" ht="41.25" customHeight="1" thickBot="1">
      <c r="A180" s="240"/>
      <c r="B180" s="241" t="s">
        <v>94</v>
      </c>
      <c r="C180" s="241" t="s">
        <v>95</v>
      </c>
      <c r="D180" s="241" t="s">
        <v>96</v>
      </c>
      <c r="E180" s="241" t="s">
        <v>97</v>
      </c>
      <c r="F180" s="241" t="s">
        <v>308</v>
      </c>
      <c r="G180" s="241" t="s">
        <v>98</v>
      </c>
      <c r="H180" s="241" t="s">
        <v>99</v>
      </c>
      <c r="I180" s="241" t="s">
        <v>100</v>
      </c>
    </row>
    <row r="181" spans="1:9" s="33" customFormat="1" ht="33" customHeight="1" thickBot="1">
      <c r="A181" s="223" t="s">
        <v>381</v>
      </c>
      <c r="B181" s="224">
        <v>437711825.74</v>
      </c>
      <c r="C181" s="224">
        <v>2302716293.09</v>
      </c>
      <c r="D181" s="224">
        <v>28463336.93</v>
      </c>
      <c r="E181" s="224">
        <v>593008464.04</v>
      </c>
      <c r="F181" s="224">
        <v>310978535.93</v>
      </c>
      <c r="G181" s="224">
        <v>71770483.34</v>
      </c>
      <c r="H181" s="224">
        <v>117593564.17</v>
      </c>
      <c r="I181" s="224">
        <f>SUM(B181:H181)</f>
        <v>3862242503.24</v>
      </c>
    </row>
    <row r="182" spans="1:9" s="33" customFormat="1" ht="19.5" customHeight="1" thickBot="1">
      <c r="A182" s="223" t="s">
        <v>101</v>
      </c>
      <c r="B182" s="224">
        <v>23553690.45</v>
      </c>
      <c r="C182" s="224">
        <v>121446309.55</v>
      </c>
      <c r="D182" s="224">
        <v>0</v>
      </c>
      <c r="E182" s="224">
        <v>91871794.69</v>
      </c>
      <c r="F182" s="224">
        <v>66892189.5</v>
      </c>
      <c r="G182" s="224">
        <v>17532370</v>
      </c>
      <c r="H182" s="224">
        <v>6251067.38</v>
      </c>
      <c r="I182" s="224">
        <f>SUM(B182:H182)</f>
        <v>327547421.57</v>
      </c>
    </row>
    <row r="183" spans="1:9" s="129" customFormat="1" ht="19.5" customHeight="1" thickBot="1">
      <c r="A183" s="226" t="s">
        <v>102</v>
      </c>
      <c r="B183" s="202">
        <v>0</v>
      </c>
      <c r="C183" s="202"/>
      <c r="D183" s="202"/>
      <c r="E183" s="224">
        <v>-2330063.35</v>
      </c>
      <c r="F183" s="224">
        <v>-8693122.84</v>
      </c>
      <c r="G183" s="224">
        <v>-534590</v>
      </c>
      <c r="H183" s="224"/>
      <c r="I183" s="224">
        <f>SUM(B183:H183)</f>
        <v>-11557776.19</v>
      </c>
    </row>
    <row r="184" spans="1:9" s="33" customFormat="1" ht="19.5" customHeight="1" thickBot="1">
      <c r="A184" s="223" t="s">
        <v>103</v>
      </c>
      <c r="B184" s="202"/>
      <c r="C184" s="224">
        <v>1656757.31</v>
      </c>
      <c r="D184" s="202"/>
      <c r="E184" s="224"/>
      <c r="F184" s="224"/>
      <c r="G184" s="224"/>
      <c r="H184" s="224"/>
      <c r="I184" s="224">
        <f>+B184+C184+D184+E184+F184+G184+H184</f>
        <v>1656757.31</v>
      </c>
    </row>
    <row r="185" spans="1:9" s="33" customFormat="1" ht="19.5" customHeight="1" thickBot="1">
      <c r="A185" s="223" t="s">
        <v>104</v>
      </c>
      <c r="B185" s="203"/>
      <c r="C185" s="203"/>
      <c r="D185" s="203"/>
      <c r="E185" s="203"/>
      <c r="F185" s="203"/>
      <c r="G185" s="203"/>
      <c r="H185" s="203"/>
      <c r="I185" s="202">
        <f>+B185+C185+D185+E185+F185+G185+H185</f>
        <v>0</v>
      </c>
    </row>
    <row r="186" spans="1:9" s="33" customFormat="1" ht="19.5" customHeight="1" thickBot="1">
      <c r="A186" s="223" t="s">
        <v>105</v>
      </c>
      <c r="B186" s="225">
        <f aca="true" t="shared" si="0" ref="B186:H186">SUM(B181:B185)</f>
        <v>461265516.19</v>
      </c>
      <c r="C186" s="225">
        <f t="shared" si="0"/>
        <v>2425819359.9500003</v>
      </c>
      <c r="D186" s="225">
        <f t="shared" si="0"/>
        <v>28463336.93</v>
      </c>
      <c r="E186" s="225">
        <f t="shared" si="0"/>
        <v>682550195.38</v>
      </c>
      <c r="F186" s="225">
        <f t="shared" si="0"/>
        <v>369177602.59000003</v>
      </c>
      <c r="G186" s="225">
        <f t="shared" si="0"/>
        <v>88768263.34</v>
      </c>
      <c r="H186" s="225">
        <f t="shared" si="0"/>
        <v>123844631.55</v>
      </c>
      <c r="I186" s="225">
        <f aca="true" t="shared" si="1" ref="I186:I191">SUM(B186:H186)</f>
        <v>4179888905.930001</v>
      </c>
    </row>
    <row r="187" spans="1:9" s="33" customFormat="1" ht="19.5" customHeight="1" thickBot="1">
      <c r="A187" s="223" t="s">
        <v>106</v>
      </c>
      <c r="B187" s="224">
        <v>0</v>
      </c>
      <c r="C187" s="224">
        <v>-255428731.15</v>
      </c>
      <c r="D187" s="224">
        <v>-9228366.49</v>
      </c>
      <c r="E187" s="224">
        <v>-296691278.03</v>
      </c>
      <c r="F187" s="224">
        <v>-184512401.81</v>
      </c>
      <c r="G187" s="224">
        <v>-61748798.88</v>
      </c>
      <c r="H187" s="224"/>
      <c r="I187" s="224">
        <f t="shared" si="1"/>
        <v>-807609576.36</v>
      </c>
    </row>
    <row r="188" spans="1:9" s="33" customFormat="1" ht="19.5" customHeight="1" thickBot="1">
      <c r="A188" s="223" t="s">
        <v>107</v>
      </c>
      <c r="B188" s="224">
        <v>0</v>
      </c>
      <c r="C188" s="224">
        <v>-23544233.91</v>
      </c>
      <c r="D188" s="224">
        <v>-289743.3</v>
      </c>
      <c r="E188" s="224">
        <v>-47940640.97</v>
      </c>
      <c r="F188" s="224">
        <v>-45734631.16</v>
      </c>
      <c r="G188" s="224">
        <v>-6772181.28</v>
      </c>
      <c r="H188" s="224"/>
      <c r="I188" s="224">
        <f t="shared" si="1"/>
        <v>-124281430.62</v>
      </c>
    </row>
    <row r="189" spans="1:9" s="129" customFormat="1" ht="19.5" customHeight="1" thickBot="1">
      <c r="A189" s="226" t="s">
        <v>102</v>
      </c>
      <c r="B189" s="227" t="s">
        <v>108</v>
      </c>
      <c r="C189" s="227"/>
      <c r="D189" s="227"/>
      <c r="E189" s="229">
        <v>1216382.19</v>
      </c>
      <c r="F189" s="229">
        <v>12682894.2</v>
      </c>
      <c r="G189" s="227"/>
      <c r="H189" s="227"/>
      <c r="I189" s="230">
        <f t="shared" si="1"/>
        <v>13899276.389999999</v>
      </c>
    </row>
    <row r="190" spans="1:9" s="33" customFormat="1" ht="19.5" customHeight="1" thickBot="1">
      <c r="A190" s="223" t="s">
        <v>105</v>
      </c>
      <c r="B190" s="228">
        <v>0</v>
      </c>
      <c r="C190" s="228">
        <f>SUM(C187:C189)</f>
        <v>-278972965.06</v>
      </c>
      <c r="D190" s="228">
        <f>SUM(D187:D189)</f>
        <v>-9518109.790000001</v>
      </c>
      <c r="E190" s="228">
        <f>SUM(E187:E189)</f>
        <v>-343415536.81</v>
      </c>
      <c r="F190" s="228">
        <f>SUM(F187:F189)</f>
        <v>-217564138.77</v>
      </c>
      <c r="G190" s="228">
        <f>SUM(G187:G189)</f>
        <v>-68520980.16</v>
      </c>
      <c r="H190" s="228">
        <v>0</v>
      </c>
      <c r="I190" s="224">
        <f t="shared" si="1"/>
        <v>-917991730.59</v>
      </c>
    </row>
    <row r="191" spans="1:9" s="33" customFormat="1" ht="19.5" customHeight="1" thickBot="1">
      <c r="A191" s="264" t="s">
        <v>309</v>
      </c>
      <c r="B191" s="263">
        <f aca="true" t="shared" si="2" ref="B191:H191">+B186+B190</f>
        <v>461265516.19</v>
      </c>
      <c r="C191" s="263">
        <f t="shared" si="2"/>
        <v>2146846394.8900003</v>
      </c>
      <c r="D191" s="263">
        <f t="shared" si="2"/>
        <v>18945227.14</v>
      </c>
      <c r="E191" s="263">
        <f t="shared" si="2"/>
        <v>339134658.57</v>
      </c>
      <c r="F191" s="263">
        <f t="shared" si="2"/>
        <v>151613463.82000002</v>
      </c>
      <c r="G191" s="263">
        <f t="shared" si="2"/>
        <v>20247283.180000007</v>
      </c>
      <c r="H191" s="263">
        <f t="shared" si="2"/>
        <v>123844631.55</v>
      </c>
      <c r="I191" s="263">
        <f t="shared" si="1"/>
        <v>3261897175.3400006</v>
      </c>
    </row>
    <row r="192" s="33" customFormat="1" ht="13.5"/>
    <row r="193" s="33" customFormat="1" ht="13.5"/>
    <row r="194" spans="1:4" ht="13.5">
      <c r="A194" s="1"/>
      <c r="B194" s="2"/>
      <c r="C194" s="43"/>
      <c r="D194" s="2"/>
    </row>
    <row r="195" spans="1:4" ht="13.5">
      <c r="A195" s="1"/>
      <c r="B195" s="2"/>
      <c r="C195" s="43"/>
      <c r="D195" s="2"/>
    </row>
    <row r="196" spans="1:4" ht="13.5">
      <c r="A196" s="1"/>
      <c r="B196" s="2"/>
      <c r="C196" s="43"/>
      <c r="D196" s="2"/>
    </row>
    <row r="197" spans="1:4" ht="13.5">
      <c r="A197" s="1" t="s">
        <v>109</v>
      </c>
      <c r="B197" s="42"/>
      <c r="C197" s="2"/>
      <c r="D197" s="42"/>
    </row>
    <row r="198" spans="1:4" ht="30" customHeight="1">
      <c r="A198" s="276" t="s">
        <v>394</v>
      </c>
      <c r="B198" s="276"/>
      <c r="C198" s="276"/>
      <c r="D198" s="276"/>
    </row>
    <row r="199" spans="1:4" ht="13.5">
      <c r="A199" s="36"/>
      <c r="B199" s="42"/>
      <c r="C199" s="2"/>
      <c r="D199" s="42"/>
    </row>
    <row r="200" spans="1:5" ht="13.5">
      <c r="A200" s="36"/>
      <c r="B200" s="42"/>
      <c r="C200" s="2"/>
      <c r="D200" s="42"/>
      <c r="E200" s="45"/>
    </row>
    <row r="201" spans="1:5" ht="13.5">
      <c r="A201" s="38" t="s">
        <v>110</v>
      </c>
      <c r="B201" s="44">
        <v>2023</v>
      </c>
      <c r="C201" s="19"/>
      <c r="D201" s="44">
        <v>2022</v>
      </c>
      <c r="E201" s="2"/>
    </row>
    <row r="202" spans="1:4" ht="13.5">
      <c r="A202" s="8" t="s">
        <v>321</v>
      </c>
      <c r="B202" s="20">
        <v>10398533.39</v>
      </c>
      <c r="C202" s="46"/>
      <c r="D202" s="20">
        <v>8858073.64</v>
      </c>
    </row>
    <row r="203" spans="1:4" ht="14.25" thickBot="1">
      <c r="A203" s="1"/>
      <c r="B203" s="210">
        <f>SUM(B202:B202)</f>
        <v>10398533.39</v>
      </c>
      <c r="C203" s="2"/>
      <c r="D203" s="210">
        <f>SUM(D202:D202)</f>
        <v>8858073.64</v>
      </c>
    </row>
    <row r="204" spans="1:4" ht="14.25" thickTop="1">
      <c r="A204" s="1"/>
      <c r="B204" s="42"/>
      <c r="C204" s="2"/>
      <c r="D204" s="42"/>
    </row>
    <row r="205" spans="1:4" ht="13.5">
      <c r="A205" s="5"/>
      <c r="B205" s="42"/>
      <c r="C205" s="2"/>
      <c r="D205" s="42"/>
    </row>
    <row r="206" spans="1:4" ht="13.5">
      <c r="A206" s="47" t="s">
        <v>111</v>
      </c>
      <c r="B206" s="42"/>
      <c r="C206" s="2"/>
      <c r="D206" s="42"/>
    </row>
    <row r="207" spans="1:4" ht="29.25" customHeight="1">
      <c r="A207" s="276" t="s">
        <v>441</v>
      </c>
      <c r="B207" s="276"/>
      <c r="C207" s="276"/>
      <c r="D207" s="276"/>
    </row>
    <row r="208" spans="1:4" ht="13.5">
      <c r="A208" s="47"/>
      <c r="B208" s="42"/>
      <c r="C208" s="2"/>
      <c r="D208" s="42"/>
    </row>
    <row r="209" spans="1:4" ht="13.5">
      <c r="A209" s="38" t="s">
        <v>110</v>
      </c>
      <c r="B209" s="44">
        <v>2023</v>
      </c>
      <c r="C209" s="19"/>
      <c r="D209" s="44">
        <v>2022</v>
      </c>
    </row>
    <row r="210" spans="1:4" ht="14.25" thickBot="1">
      <c r="A210" s="8" t="s">
        <v>112</v>
      </c>
      <c r="B210" s="210">
        <v>1143290</v>
      </c>
      <c r="C210" s="19"/>
      <c r="D210" s="210">
        <v>1151260</v>
      </c>
    </row>
    <row r="211" spans="1:5" ht="14.25" thickTop="1">
      <c r="A211" s="8"/>
      <c r="B211" s="42"/>
      <c r="C211" s="19"/>
      <c r="D211" s="42"/>
      <c r="E211" s="37"/>
    </row>
    <row r="212" spans="2:5" ht="13.5">
      <c r="B212" s="35"/>
      <c r="C212" s="2"/>
      <c r="D212" s="2"/>
      <c r="E212" s="37"/>
    </row>
    <row r="213" spans="1:5" ht="13.5">
      <c r="A213" s="48"/>
      <c r="B213" s="37"/>
      <c r="C213" s="37"/>
      <c r="D213" s="37"/>
      <c r="E213" s="37"/>
    </row>
    <row r="214" spans="1:5" ht="13.5">
      <c r="A214" s="1" t="s">
        <v>113</v>
      </c>
      <c r="B214" s="37"/>
      <c r="C214" s="2"/>
      <c r="D214" s="37"/>
      <c r="E214" s="37"/>
    </row>
    <row r="215" spans="1:5" ht="30.75" customHeight="1">
      <c r="A215" s="276" t="s">
        <v>395</v>
      </c>
      <c r="B215" s="276"/>
      <c r="C215" s="276"/>
      <c r="D215" s="276"/>
      <c r="E215" s="37"/>
    </row>
    <row r="216" spans="1:5" ht="13.5">
      <c r="A216" s="49"/>
      <c r="B216" s="37"/>
      <c r="C216" s="37"/>
      <c r="D216" s="37"/>
      <c r="E216" s="37"/>
    </row>
    <row r="217" spans="1:5" ht="13.5">
      <c r="A217" s="48"/>
      <c r="B217" s="37"/>
      <c r="C217" s="37"/>
      <c r="D217" s="37"/>
      <c r="E217" s="37"/>
    </row>
    <row r="218" spans="1:5" ht="13.5">
      <c r="A218" s="50" t="s">
        <v>93</v>
      </c>
      <c r="B218" s="6">
        <v>2023</v>
      </c>
      <c r="C218" s="51"/>
      <c r="D218" s="6">
        <v>2022</v>
      </c>
      <c r="E218" s="37"/>
    </row>
    <row r="219" spans="1:5" ht="27">
      <c r="A219" s="8" t="s">
        <v>339</v>
      </c>
      <c r="B219" s="52">
        <v>383951041</v>
      </c>
      <c r="C219" s="53"/>
      <c r="D219" s="52">
        <v>150376346.43</v>
      </c>
      <c r="E219" s="37"/>
    </row>
    <row r="220" spans="1:5" ht="13.5">
      <c r="A220" s="8" t="s">
        <v>336</v>
      </c>
      <c r="B220" s="52">
        <v>4911993.45</v>
      </c>
      <c r="C220" s="54"/>
      <c r="D220" s="52"/>
      <c r="E220" s="37"/>
    </row>
    <row r="221" spans="1:5" ht="13.5">
      <c r="A221" s="8" t="s">
        <v>338</v>
      </c>
      <c r="B221" s="52">
        <v>1724430.66</v>
      </c>
      <c r="C221" s="54"/>
      <c r="D221" s="52"/>
      <c r="E221" s="37"/>
    </row>
    <row r="222" spans="1:5" ht="13.5">
      <c r="A222" s="8" t="s">
        <v>337</v>
      </c>
      <c r="B222" s="52">
        <v>58866.02</v>
      </c>
      <c r="C222" s="54"/>
      <c r="D222" s="52">
        <v>150020.99</v>
      </c>
      <c r="E222" s="37"/>
    </row>
    <row r="223" spans="1:5" ht="13.5">
      <c r="A223" s="8" t="s">
        <v>322</v>
      </c>
      <c r="B223" s="52"/>
      <c r="C223" s="54"/>
      <c r="D223" s="52"/>
      <c r="E223" s="37"/>
    </row>
    <row r="224" spans="1:5" ht="13.5">
      <c r="A224" s="8" t="s">
        <v>323</v>
      </c>
      <c r="B224" s="52"/>
      <c r="C224" s="54"/>
      <c r="D224" s="52">
        <f>5000000+3899610.17</f>
        <v>8899610.17</v>
      </c>
      <c r="E224" s="37"/>
    </row>
    <row r="225" spans="1:5" ht="14.25" thickBot="1">
      <c r="A225" s="48"/>
      <c r="B225" s="210">
        <f>SUM(B219:B224)</f>
        <v>390646331.13</v>
      </c>
      <c r="C225" s="56"/>
      <c r="D225" s="210">
        <f>SUM(D219:D224)</f>
        <v>159425977.59</v>
      </c>
      <c r="E225" s="37"/>
    </row>
    <row r="226" spans="1:5" ht="14.25" thickTop="1">
      <c r="A226" s="48"/>
      <c r="B226" s="213"/>
      <c r="C226" s="214"/>
      <c r="D226" s="213"/>
      <c r="E226" s="37"/>
    </row>
    <row r="227" spans="1:5" ht="13.5">
      <c r="A227" s="48"/>
      <c r="B227" s="213"/>
      <c r="C227" s="214"/>
      <c r="D227" s="213"/>
      <c r="E227" s="37"/>
    </row>
    <row r="228" spans="1:5" ht="123.75">
      <c r="A228" s="199" t="s">
        <v>396</v>
      </c>
      <c r="B228" s="37"/>
      <c r="C228" s="37"/>
      <c r="D228" s="37"/>
      <c r="E228" s="58"/>
    </row>
    <row r="229" spans="1:5" ht="13.5">
      <c r="A229" s="199"/>
      <c r="B229" s="37"/>
      <c r="C229" s="37"/>
      <c r="D229" s="37"/>
      <c r="E229" s="58"/>
    </row>
    <row r="230" spans="1:5" ht="13.5">
      <c r="A230" s="199"/>
      <c r="B230" s="37"/>
      <c r="C230" s="199"/>
      <c r="D230" s="199"/>
      <c r="E230" s="58"/>
    </row>
    <row r="231" spans="1:4" ht="13.5">
      <c r="A231" s="50" t="s">
        <v>93</v>
      </c>
      <c r="B231" s="6">
        <v>2023</v>
      </c>
      <c r="C231" s="6"/>
      <c r="D231" s="6">
        <v>2022</v>
      </c>
    </row>
    <row r="232" spans="1:4" ht="18" customHeight="1">
      <c r="A232" s="8" t="s">
        <v>340</v>
      </c>
      <c r="B232" s="199"/>
      <c r="C232" s="199"/>
      <c r="D232" s="208">
        <v>94551421.44</v>
      </c>
    </row>
    <row r="233" spans="1:3" ht="13.5">
      <c r="A233" s="207" t="s">
        <v>341</v>
      </c>
      <c r="B233" s="52">
        <v>17104439.63</v>
      </c>
      <c r="C233" s="54"/>
    </row>
    <row r="234" spans="1:4" ht="13.5">
      <c r="A234" s="207" t="s">
        <v>342</v>
      </c>
      <c r="B234" s="52">
        <v>31968909.82</v>
      </c>
      <c r="C234" s="54"/>
      <c r="D234" s="52"/>
    </row>
    <row r="235" spans="1:4" ht="13.5">
      <c r="A235" s="207" t="s">
        <v>343</v>
      </c>
      <c r="B235" s="52">
        <v>30340252.64</v>
      </c>
      <c r="C235" s="54"/>
      <c r="D235" s="52"/>
    </row>
    <row r="236" spans="1:4" ht="13.5">
      <c r="A236" s="207" t="s">
        <v>344</v>
      </c>
      <c r="B236" s="52">
        <v>-322352.57</v>
      </c>
      <c r="C236" s="54"/>
      <c r="D236" s="52"/>
    </row>
    <row r="237" spans="1:4" ht="13.5">
      <c r="A237" s="207" t="s">
        <v>345</v>
      </c>
      <c r="B237" s="52">
        <v>17675754.29</v>
      </c>
      <c r="C237" s="54"/>
      <c r="D237" s="52"/>
    </row>
    <row r="238" spans="1:4" ht="13.5">
      <c r="A238" s="207" t="s">
        <v>346</v>
      </c>
      <c r="B238" s="52">
        <v>22314991.93</v>
      </c>
      <c r="C238" s="54"/>
      <c r="D238" s="52"/>
    </row>
    <row r="239" spans="1:4" ht="13.5">
      <c r="A239" s="207" t="s">
        <v>347</v>
      </c>
      <c r="B239" s="52">
        <v>257903.37</v>
      </c>
      <c r="C239" s="54"/>
      <c r="D239" s="52"/>
    </row>
    <row r="240" spans="1:4" ht="14.25" thickBot="1">
      <c r="A240" s="8" t="s">
        <v>351</v>
      </c>
      <c r="B240" s="210">
        <f>SUM(B233:B239)</f>
        <v>119339899.11000001</v>
      </c>
      <c r="C240" s="211"/>
      <c r="D240" s="210">
        <f>SUM(D231:D239)</f>
        <v>94553443.44</v>
      </c>
    </row>
    <row r="241" spans="1:4" ht="14.25" thickTop="1">
      <c r="A241" s="50"/>
      <c r="B241" s="50"/>
      <c r="C241" s="50"/>
      <c r="D241" s="50"/>
    </row>
    <row r="242" spans="1:4" ht="54.75">
      <c r="A242" s="50" t="s">
        <v>397</v>
      </c>
      <c r="B242" s="50"/>
      <c r="C242" s="50"/>
      <c r="D242" s="50"/>
    </row>
    <row r="243" spans="1:4" ht="13.5">
      <c r="A243" s="50"/>
      <c r="B243" s="50"/>
      <c r="C243" s="50"/>
      <c r="D243" s="50"/>
    </row>
    <row r="244" spans="1:4" ht="13.5">
      <c r="A244" s="50"/>
      <c r="B244" s="50"/>
      <c r="C244" s="50"/>
      <c r="D244" s="50"/>
    </row>
    <row r="245" spans="1:4" ht="13.5">
      <c r="A245" s="50"/>
      <c r="B245" s="50"/>
      <c r="C245" s="50"/>
      <c r="D245" s="50"/>
    </row>
    <row r="246" spans="1:4" ht="14.25" thickBot="1">
      <c r="A246" s="5" t="s">
        <v>93</v>
      </c>
      <c r="B246" s="6">
        <v>2023</v>
      </c>
      <c r="C246" s="68"/>
      <c r="D246" s="6">
        <v>2022</v>
      </c>
    </row>
    <row r="247" spans="1:4" ht="13.5">
      <c r="A247" s="8" t="s">
        <v>348</v>
      </c>
      <c r="B247" s="209">
        <v>139091312.76</v>
      </c>
      <c r="C247" s="209"/>
      <c r="D247" s="215"/>
    </row>
    <row r="248" spans="1:4" ht="13.5">
      <c r="A248" s="8" t="s">
        <v>349</v>
      </c>
      <c r="B248" s="209">
        <v>2775000</v>
      </c>
      <c r="C248" s="8"/>
      <c r="D248" s="12"/>
    </row>
    <row r="249" spans="1:4" ht="13.5">
      <c r="A249" s="8" t="s">
        <v>350</v>
      </c>
      <c r="B249" s="52"/>
      <c r="C249" s="55"/>
      <c r="D249" s="209">
        <v>147870598</v>
      </c>
    </row>
    <row r="250" spans="1:4" ht="14.25" thickBot="1">
      <c r="A250" s="8" t="s">
        <v>100</v>
      </c>
      <c r="B250" s="210">
        <f>SUM(B247:B249)</f>
        <v>141866312.76</v>
      </c>
      <c r="C250" s="212"/>
      <c r="D250" s="210">
        <f>SUM(D247:D249)</f>
        <v>147870598</v>
      </c>
    </row>
    <row r="251" spans="1:4" ht="14.25" thickTop="1">
      <c r="A251" s="199"/>
      <c r="B251" s="199"/>
      <c r="C251" s="199"/>
      <c r="D251" s="199"/>
    </row>
    <row r="252" spans="1:4" ht="13.5">
      <c r="A252" s="199"/>
      <c r="B252" s="199"/>
      <c r="C252" s="199"/>
      <c r="D252" s="199"/>
    </row>
    <row r="253" spans="1:4" ht="13.5">
      <c r="A253" s="1" t="s">
        <v>114</v>
      </c>
      <c r="B253" s="37"/>
      <c r="C253" s="37"/>
      <c r="D253" s="37"/>
    </row>
    <row r="254" spans="1:4" ht="30" customHeight="1">
      <c r="A254" s="276" t="s">
        <v>436</v>
      </c>
      <c r="B254" s="276"/>
      <c r="C254" s="276"/>
      <c r="D254" s="276"/>
    </row>
    <row r="255" spans="1:5" ht="13.5">
      <c r="A255" s="49"/>
      <c r="B255" s="37"/>
      <c r="C255" s="37"/>
      <c r="D255" s="37"/>
      <c r="E255" s="58"/>
    </row>
    <row r="256" spans="1:5" ht="13.5">
      <c r="A256" s="49"/>
      <c r="B256" s="49"/>
      <c r="C256" s="49"/>
      <c r="D256" s="49"/>
      <c r="E256" s="37"/>
    </row>
    <row r="257" spans="1:5" ht="13.5">
      <c r="A257" s="50" t="s">
        <v>93</v>
      </c>
      <c r="B257" s="6">
        <v>2023</v>
      </c>
      <c r="C257" s="51"/>
      <c r="D257" s="6">
        <v>2022</v>
      </c>
      <c r="E257" s="37"/>
    </row>
    <row r="258" spans="1:5" ht="13.5">
      <c r="A258" s="8" t="s">
        <v>434</v>
      </c>
      <c r="B258" s="218">
        <v>86966325.53</v>
      </c>
      <c r="C258" s="51"/>
      <c r="D258" s="52">
        <v>52352793.06</v>
      </c>
      <c r="E258" s="37"/>
    </row>
    <row r="259" spans="1:6" ht="13.5">
      <c r="A259" s="8" t="s">
        <v>324</v>
      </c>
      <c r="B259" s="218">
        <v>24420954.32</v>
      </c>
      <c r="C259" s="54"/>
      <c r="D259" s="52">
        <v>19213125.89</v>
      </c>
      <c r="E259" s="2"/>
      <c r="F259" s="200"/>
    </row>
    <row r="260" spans="1:6" ht="13.5">
      <c r="A260" s="8" t="s">
        <v>325</v>
      </c>
      <c r="B260" s="218">
        <v>7528228.13</v>
      </c>
      <c r="C260" s="54"/>
      <c r="D260" s="52">
        <f>5712107.68-650994.59</f>
        <v>5061113.09</v>
      </c>
      <c r="E260" s="2"/>
      <c r="F260" s="200"/>
    </row>
    <row r="261" spans="1:6" ht="13.5">
      <c r="A261" s="8" t="s">
        <v>326</v>
      </c>
      <c r="B261" s="52">
        <v>2054894.91</v>
      </c>
      <c r="C261" s="54"/>
      <c r="D261" s="52">
        <f>465323.85+299685.52+726456.69</f>
        <v>1491466.06</v>
      </c>
      <c r="E261" s="2"/>
      <c r="F261" s="200"/>
    </row>
    <row r="262" spans="1:6" ht="13.5">
      <c r="A262" s="8" t="s">
        <v>379</v>
      </c>
      <c r="B262" s="218">
        <v>1976192.02</v>
      </c>
      <c r="C262" s="54"/>
      <c r="D262" s="52">
        <v>1569794</v>
      </c>
      <c r="E262" s="2"/>
      <c r="F262" s="200"/>
    </row>
    <row r="263" spans="1:6" ht="13.5">
      <c r="A263" s="8" t="s">
        <v>435</v>
      </c>
      <c r="B263" s="218">
        <v>27152332.67</v>
      </c>
      <c r="C263" s="54"/>
      <c r="D263" s="52">
        <f>9963.91+76260-18332.86+3504505.68+180</f>
        <v>3572576.73</v>
      </c>
      <c r="E263" s="2"/>
      <c r="F263" s="200"/>
    </row>
    <row r="264" spans="1:6" ht="13.5">
      <c r="A264" s="8" t="s">
        <v>432</v>
      </c>
      <c r="B264" s="218">
        <v>43732.76</v>
      </c>
      <c r="C264" s="54"/>
      <c r="D264" s="52"/>
      <c r="E264" s="2"/>
      <c r="F264" s="200"/>
    </row>
    <row r="265" spans="1:6" ht="13.5">
      <c r="A265" s="8" t="s">
        <v>327</v>
      </c>
      <c r="B265" s="218">
        <v>358082</v>
      </c>
      <c r="C265" s="54"/>
      <c r="D265" s="52">
        <v>235747.89</v>
      </c>
      <c r="E265" s="2"/>
      <c r="F265" s="200"/>
    </row>
    <row r="266" spans="1:6" ht="13.5">
      <c r="A266" s="8" t="s">
        <v>328</v>
      </c>
      <c r="B266" s="218">
        <v>53881.32</v>
      </c>
      <c r="C266" s="54"/>
      <c r="D266" s="52">
        <v>747896.16</v>
      </c>
      <c r="E266" s="2"/>
      <c r="F266" s="200"/>
    </row>
    <row r="267" spans="1:6" ht="13.5">
      <c r="A267" s="8" t="s">
        <v>437</v>
      </c>
      <c r="B267" s="218">
        <v>3946999.68</v>
      </c>
      <c r="C267" s="54"/>
      <c r="D267" s="52"/>
      <c r="E267" s="2"/>
      <c r="F267" s="200"/>
    </row>
    <row r="268" spans="1:6" ht="13.5">
      <c r="A268" s="8" t="s">
        <v>433</v>
      </c>
      <c r="B268" s="218">
        <v>306937.73</v>
      </c>
      <c r="C268" s="54"/>
      <c r="D268" s="52"/>
      <c r="E268" s="2"/>
      <c r="F268" s="200"/>
    </row>
    <row r="269" spans="1:6" ht="13.5">
      <c r="A269" s="8" t="s">
        <v>329</v>
      </c>
      <c r="B269" s="218">
        <v>42397.32</v>
      </c>
      <c r="C269" s="54"/>
      <c r="D269" s="52">
        <v>35551.37</v>
      </c>
      <c r="E269" s="2"/>
      <c r="F269" s="200"/>
    </row>
    <row r="270" spans="1:5" ht="14.25" thickBot="1">
      <c r="A270" s="8"/>
      <c r="B270" s="239">
        <f>SUM(B258:B269)</f>
        <v>154850958.38999996</v>
      </c>
      <c r="D270" s="233">
        <f>SUM(D258:D269)</f>
        <v>84280064.25000001</v>
      </c>
      <c r="E270" s="37"/>
    </row>
    <row r="271" spans="1:5" ht="14.25" thickTop="1">
      <c r="A271" s="8"/>
      <c r="B271" s="219"/>
      <c r="D271" s="220"/>
      <c r="E271" s="37"/>
    </row>
    <row r="272" spans="1:5" ht="13.5">
      <c r="A272" s="62"/>
      <c r="B272" s="42"/>
      <c r="C272" s="63"/>
      <c r="D272" s="64"/>
      <c r="E272" s="58"/>
    </row>
    <row r="273" spans="1:5" ht="13.5">
      <c r="A273" s="59" t="s">
        <v>352</v>
      </c>
      <c r="B273" s="42"/>
      <c r="C273" s="63"/>
      <c r="D273" s="64"/>
      <c r="E273" s="58"/>
    </row>
    <row r="274" spans="1:5" ht="44.25" customHeight="1">
      <c r="A274" s="276" t="s">
        <v>438</v>
      </c>
      <c r="B274" s="276"/>
      <c r="C274" s="276"/>
      <c r="D274" s="276"/>
      <c r="E274" s="58"/>
    </row>
    <row r="275" spans="1:5" ht="13.5">
      <c r="A275" s="59"/>
      <c r="B275" s="42"/>
      <c r="C275" s="63"/>
      <c r="D275" s="64"/>
      <c r="E275" s="58"/>
    </row>
    <row r="276" spans="1:5" ht="13.5">
      <c r="A276" s="50" t="s">
        <v>93</v>
      </c>
      <c r="B276" s="6">
        <v>2023</v>
      </c>
      <c r="C276" s="51"/>
      <c r="D276" s="6">
        <v>2022</v>
      </c>
      <c r="E276" s="58"/>
    </row>
    <row r="277" spans="1:5" ht="14.25" thickBot="1">
      <c r="A277" s="8" t="s">
        <v>115</v>
      </c>
      <c r="B277" s="236">
        <v>59091913.83</v>
      </c>
      <c r="C277" s="55"/>
      <c r="D277" s="236">
        <v>59091913.83</v>
      </c>
      <c r="E277" s="58"/>
    </row>
    <row r="278" spans="1:5" ht="14.25" thickTop="1">
      <c r="A278" s="8"/>
      <c r="B278" s="65"/>
      <c r="C278" s="55"/>
      <c r="D278" s="34"/>
      <c r="E278" s="58"/>
    </row>
    <row r="279" spans="1:5" ht="13.5">
      <c r="A279" s="58"/>
      <c r="B279" s="60"/>
      <c r="C279" s="61"/>
      <c r="D279" s="58"/>
      <c r="E279" s="58"/>
    </row>
    <row r="280" spans="1:5" ht="13.5">
      <c r="A280" s="58"/>
      <c r="B280" s="60"/>
      <c r="C280" s="61"/>
      <c r="D280" s="58"/>
      <c r="E280" s="58"/>
    </row>
    <row r="281" spans="1:5" ht="13.5">
      <c r="A281" s="1" t="s">
        <v>353</v>
      </c>
      <c r="B281" s="60"/>
      <c r="C281" s="61"/>
      <c r="D281" s="58"/>
      <c r="E281" s="58"/>
    </row>
    <row r="282" spans="1:5" ht="30" customHeight="1">
      <c r="A282" s="276" t="s">
        <v>398</v>
      </c>
      <c r="B282" s="276"/>
      <c r="C282" s="276"/>
      <c r="D282" s="276"/>
      <c r="E282" s="58"/>
    </row>
    <row r="283" spans="1:5" ht="13.5">
      <c r="A283" s="49"/>
      <c r="B283" s="60"/>
      <c r="C283" s="61"/>
      <c r="D283" s="58"/>
      <c r="E283" s="58"/>
    </row>
    <row r="284" spans="1:5" ht="13.5">
      <c r="A284" s="49"/>
      <c r="B284" s="60"/>
      <c r="C284" s="61"/>
      <c r="D284" s="58"/>
      <c r="E284" s="58"/>
    </row>
    <row r="285" spans="1:5" ht="14.25" thickBot="1">
      <c r="A285" s="50" t="s">
        <v>93</v>
      </c>
      <c r="B285" s="6">
        <v>2023</v>
      </c>
      <c r="C285" s="51"/>
      <c r="D285" s="6">
        <v>2022</v>
      </c>
      <c r="E285" s="58"/>
    </row>
    <row r="286" spans="1:5" ht="27.75" thickBot="1">
      <c r="A286" s="201" t="s">
        <v>330</v>
      </c>
      <c r="B286" s="238">
        <v>0</v>
      </c>
      <c r="C286" s="66"/>
      <c r="D286" s="238">
        <v>39044047.13</v>
      </c>
      <c r="E286" s="58"/>
    </row>
    <row r="287" spans="1:5" ht="14.25" thickTop="1">
      <c r="A287" s="58"/>
      <c r="B287" s="60"/>
      <c r="C287" s="61"/>
      <c r="D287" s="58"/>
      <c r="E287" s="58"/>
    </row>
    <row r="288" spans="1:4" ht="13.5">
      <c r="A288" s="67"/>
      <c r="B288" s="67"/>
      <c r="C288" s="67"/>
      <c r="D288" s="67"/>
    </row>
    <row r="289" spans="1:8" ht="13.5">
      <c r="A289" s="1" t="s">
        <v>354</v>
      </c>
      <c r="B289" s="67"/>
      <c r="C289" s="67"/>
      <c r="D289" s="67"/>
      <c r="G289" s="67"/>
      <c r="H289" s="67"/>
    </row>
    <row r="290" spans="1:8" ht="42.75" customHeight="1">
      <c r="A290" s="276" t="s">
        <v>408</v>
      </c>
      <c r="B290" s="276"/>
      <c r="C290" s="276"/>
      <c r="D290" s="276"/>
      <c r="G290" s="68"/>
      <c r="H290" s="67"/>
    </row>
    <row r="291" spans="1:8" ht="13.5">
      <c r="A291" s="49"/>
      <c r="B291" s="37"/>
      <c r="C291" s="37"/>
      <c r="D291" s="37"/>
      <c r="G291" s="69"/>
      <c r="H291" s="67"/>
    </row>
    <row r="292" spans="1:10" ht="13.5">
      <c r="A292" s="72"/>
      <c r="B292" s="73"/>
      <c r="C292" s="73"/>
      <c r="D292" s="73"/>
      <c r="G292" s="67"/>
      <c r="H292" s="70"/>
      <c r="I292" s="71"/>
      <c r="J292" s="71"/>
    </row>
    <row r="293" spans="1:10" ht="13.5">
      <c r="A293" s="131" t="s">
        <v>93</v>
      </c>
      <c r="B293" s="132">
        <v>2023</v>
      </c>
      <c r="C293" s="133"/>
      <c r="D293" s="132">
        <v>2022</v>
      </c>
      <c r="G293" s="67"/>
      <c r="H293" s="70"/>
      <c r="I293" s="71"/>
      <c r="J293" s="71"/>
    </row>
    <row r="294" spans="1:10" ht="13.5">
      <c r="A294" s="134" t="s">
        <v>12</v>
      </c>
      <c r="B294" s="135">
        <v>2823904900.84</v>
      </c>
      <c r="C294" s="135"/>
      <c r="D294" s="135">
        <v>2823904900.84</v>
      </c>
      <c r="G294" s="67"/>
      <c r="H294" s="70"/>
      <c r="I294" s="71"/>
      <c r="J294" s="71"/>
    </row>
    <row r="295" spans="1:10" ht="13.5">
      <c r="A295" s="134" t="s">
        <v>32</v>
      </c>
      <c r="B295" s="135">
        <v>-66159012.36</v>
      </c>
      <c r="C295" s="135"/>
      <c r="D295" s="135">
        <v>310959101.3</v>
      </c>
      <c r="G295" s="67"/>
      <c r="H295" s="70"/>
      <c r="I295" s="71"/>
      <c r="J295" s="71"/>
    </row>
    <row r="296" spans="1:10" ht="13.5">
      <c r="A296" s="134" t="s">
        <v>38</v>
      </c>
      <c r="B296" s="135">
        <v>1690485224.61</v>
      </c>
      <c r="C296" s="135"/>
      <c r="D296" s="135">
        <v>1522463671.8899999</v>
      </c>
      <c r="G296" s="67"/>
      <c r="H296" s="70"/>
      <c r="I296" s="71"/>
      <c r="J296" s="71"/>
    </row>
    <row r="297" spans="1:10" ht="13.5">
      <c r="A297" s="134" t="s">
        <v>310</v>
      </c>
      <c r="B297" s="136">
        <v>884465.06</v>
      </c>
      <c r="C297" s="135"/>
      <c r="D297" s="136">
        <v>12143931.4</v>
      </c>
      <c r="G297" s="67"/>
      <c r="H297" s="70"/>
      <c r="I297" s="71"/>
      <c r="J297" s="71"/>
    </row>
    <row r="298" spans="1:10" ht="14.25" thickBot="1">
      <c r="A298" s="134" t="s">
        <v>311</v>
      </c>
      <c r="B298" s="237">
        <f>SUM(B294:B297)</f>
        <v>4449115578.150001</v>
      </c>
      <c r="C298" s="135"/>
      <c r="D298" s="237">
        <f>SUM(D294:D297)</f>
        <v>4669471605.43</v>
      </c>
      <c r="G298" s="67"/>
      <c r="H298" s="70"/>
      <c r="I298" s="71"/>
      <c r="J298" s="71"/>
    </row>
    <row r="299" spans="1:10" ht="14.25" thickTop="1">
      <c r="A299" s="72"/>
      <c r="B299" s="73"/>
      <c r="C299" s="73"/>
      <c r="D299" s="73"/>
      <c r="G299" s="67"/>
      <c r="H299" s="70"/>
      <c r="I299" s="71"/>
      <c r="J299" s="71"/>
    </row>
    <row r="300" spans="1:4" ht="9" customHeight="1">
      <c r="A300" s="57"/>
      <c r="B300" s="37"/>
      <c r="C300" s="37"/>
      <c r="D300" s="37"/>
    </row>
    <row r="301" spans="1:4" ht="13.5">
      <c r="A301" s="1" t="s">
        <v>21</v>
      </c>
      <c r="B301" s="37"/>
      <c r="C301" s="37"/>
      <c r="D301" s="37"/>
    </row>
    <row r="302" spans="1:4" ht="13.5">
      <c r="A302" s="1" t="s">
        <v>355</v>
      </c>
      <c r="B302" s="37"/>
      <c r="C302" s="37"/>
      <c r="D302" s="37"/>
    </row>
    <row r="303" spans="1:4" ht="44.25" customHeight="1">
      <c r="A303" s="276" t="s">
        <v>399</v>
      </c>
      <c r="B303" s="276"/>
      <c r="C303" s="276"/>
      <c r="D303" s="276"/>
    </row>
    <row r="304" spans="1:5" ht="13.5">
      <c r="A304" s="49"/>
      <c r="B304" s="7"/>
      <c r="C304" s="2"/>
      <c r="D304" s="77"/>
      <c r="E304" s="37"/>
    </row>
    <row r="305" spans="1:5" ht="13.5">
      <c r="A305" s="50" t="s">
        <v>93</v>
      </c>
      <c r="B305" s="44">
        <v>2023</v>
      </c>
      <c r="C305" s="2"/>
      <c r="D305" s="44">
        <v>2022</v>
      </c>
      <c r="E305" s="37"/>
    </row>
    <row r="306" spans="1:5" ht="27.75" thickBot="1">
      <c r="A306" s="4" t="s">
        <v>116</v>
      </c>
      <c r="B306" s="236">
        <v>2691871158.77</v>
      </c>
      <c r="C306" s="4"/>
      <c r="D306" s="236">
        <v>2339159019.23</v>
      </c>
      <c r="E306" s="37"/>
    </row>
    <row r="307" spans="1:5" ht="14.25" thickTop="1">
      <c r="A307" s="4"/>
      <c r="B307" s="34"/>
      <c r="C307" s="4"/>
      <c r="D307" s="34"/>
      <c r="E307" s="37"/>
    </row>
    <row r="308" spans="1:4" ht="13.5">
      <c r="A308" s="4"/>
      <c r="B308" s="34"/>
      <c r="C308" s="4"/>
      <c r="D308" s="34"/>
    </row>
    <row r="309" spans="1:4" ht="13.5">
      <c r="A309" s="1" t="s">
        <v>356</v>
      </c>
      <c r="B309" s="34"/>
      <c r="C309" s="4"/>
      <c r="D309" s="34"/>
    </row>
    <row r="310" spans="1:4" ht="30.75" customHeight="1">
      <c r="A310" s="276" t="s">
        <v>400</v>
      </c>
      <c r="B310" s="276"/>
      <c r="C310" s="276"/>
      <c r="D310" s="276"/>
    </row>
    <row r="311" spans="1:4" ht="13.5">
      <c r="A311" s="49"/>
      <c r="B311" s="37"/>
      <c r="C311" s="37"/>
      <c r="D311" s="37"/>
    </row>
    <row r="312" spans="1:4" ht="13.5">
      <c r="A312" s="4"/>
      <c r="B312" s="2"/>
      <c r="C312" s="2"/>
      <c r="D312" s="2"/>
    </row>
    <row r="313" spans="1:5" ht="13.5">
      <c r="A313" s="50" t="s">
        <v>93</v>
      </c>
      <c r="B313" s="44">
        <v>2023</v>
      </c>
      <c r="C313" s="2"/>
      <c r="D313" s="44">
        <v>2022</v>
      </c>
      <c r="E313" s="37"/>
    </row>
    <row r="314" spans="1:5" ht="13.5">
      <c r="A314" s="4" t="s">
        <v>117</v>
      </c>
      <c r="B314" s="34">
        <v>97768.14</v>
      </c>
      <c r="C314" s="2"/>
      <c r="D314" s="34">
        <v>710</v>
      </c>
      <c r="E314" s="37"/>
    </row>
    <row r="315" spans="1:5" ht="13.5">
      <c r="A315" s="4" t="s">
        <v>118</v>
      </c>
      <c r="B315" s="34">
        <v>6347882.11</v>
      </c>
      <c r="C315" s="78"/>
      <c r="D315" s="34">
        <v>1644672.94</v>
      </c>
      <c r="E315" s="37"/>
    </row>
    <row r="316" spans="1:5" ht="13.5">
      <c r="A316" s="8" t="s">
        <v>119</v>
      </c>
      <c r="B316" s="79">
        <v>41017710.16</v>
      </c>
      <c r="C316" s="78"/>
      <c r="D316" s="79">
        <v>22348514.04</v>
      </c>
      <c r="E316" s="37"/>
    </row>
    <row r="317" spans="1:5" ht="14.25" thickBot="1">
      <c r="A317" s="15" t="s">
        <v>120</v>
      </c>
      <c r="B317" s="233">
        <f>B314+B315+B316</f>
        <v>47463360.41</v>
      </c>
      <c r="C317" s="80"/>
      <c r="D317" s="233">
        <f>D314+D315+D316</f>
        <v>23993896.98</v>
      </c>
      <c r="E317" s="37"/>
    </row>
    <row r="318" spans="1:5" ht="14.25" thickTop="1">
      <c r="A318" s="57"/>
      <c r="B318" s="37"/>
      <c r="C318" s="37"/>
      <c r="D318" s="37"/>
      <c r="E318" s="37"/>
    </row>
    <row r="319" spans="2:5" ht="13.5">
      <c r="B319" s="37"/>
      <c r="C319" s="37"/>
      <c r="D319" s="37"/>
      <c r="E319" s="37"/>
    </row>
    <row r="320" spans="1:5" ht="13.5">
      <c r="A320" s="57"/>
      <c r="B320" s="37"/>
      <c r="C320" s="37"/>
      <c r="D320" s="37"/>
      <c r="E320" s="37"/>
    </row>
    <row r="321" spans="1:5" ht="13.5">
      <c r="A321" s="1" t="s">
        <v>357</v>
      </c>
      <c r="B321" s="37"/>
      <c r="C321" s="37"/>
      <c r="D321" s="37"/>
      <c r="E321" s="37"/>
    </row>
    <row r="322" spans="1:5" ht="41.25" customHeight="1">
      <c r="A322" s="276" t="s">
        <v>401</v>
      </c>
      <c r="B322" s="276"/>
      <c r="C322" s="276"/>
      <c r="D322" s="276"/>
      <c r="E322" s="37"/>
    </row>
    <row r="323" spans="1:5" ht="13.5">
      <c r="A323" s="49"/>
      <c r="B323" s="37"/>
      <c r="C323" s="37"/>
      <c r="D323" s="37"/>
      <c r="E323" s="37"/>
    </row>
    <row r="324" spans="1:5" ht="13.5">
      <c r="A324" s="4"/>
      <c r="B324" s="2"/>
      <c r="C324" s="2"/>
      <c r="D324" s="2"/>
      <c r="E324" s="37"/>
    </row>
    <row r="325" spans="1:5" ht="13.5">
      <c r="A325" s="50" t="s">
        <v>93</v>
      </c>
      <c r="B325" s="44">
        <v>2023</v>
      </c>
      <c r="C325" s="81"/>
      <c r="D325" s="44">
        <v>2022</v>
      </c>
      <c r="E325" s="37"/>
    </row>
    <row r="326" spans="1:5" ht="13.5">
      <c r="A326" s="8" t="s">
        <v>358</v>
      </c>
      <c r="B326" s="209">
        <v>108635710.98</v>
      </c>
      <c r="C326" s="8"/>
      <c r="D326" s="209">
        <v>108635710.98</v>
      </c>
      <c r="E326" s="37"/>
    </row>
    <row r="327" spans="1:5" ht="27">
      <c r="A327" s="8" t="s">
        <v>359</v>
      </c>
      <c r="B327" s="209">
        <v>46180641.32</v>
      </c>
      <c r="C327" s="8"/>
      <c r="D327" s="209">
        <v>72542907.26</v>
      </c>
      <c r="E327" s="37"/>
    </row>
    <row r="328" spans="1:5" ht="13.5">
      <c r="A328" s="4" t="s">
        <v>380</v>
      </c>
      <c r="B328" s="209">
        <v>106591.32</v>
      </c>
      <c r="C328" s="4"/>
      <c r="D328" s="4"/>
      <c r="E328" s="37"/>
    </row>
    <row r="329" spans="1:5" ht="14.25" thickBot="1">
      <c r="A329" s="15" t="s">
        <v>121</v>
      </c>
      <c r="B329" s="235">
        <f>SUM(B326:B327)</f>
        <v>154816352.3</v>
      </c>
      <c r="C329" s="15"/>
      <c r="D329" s="235">
        <f>SUM(D326:D327)</f>
        <v>181178618.24</v>
      </c>
      <c r="E329" s="37"/>
    </row>
    <row r="330" spans="1:5" ht="14.25" thickTop="1">
      <c r="A330" s="57"/>
      <c r="B330" s="37"/>
      <c r="C330" s="37"/>
      <c r="D330" s="37"/>
      <c r="E330" s="37"/>
    </row>
    <row r="331" spans="1:5" ht="13.5">
      <c r="A331" s="82"/>
      <c r="B331" s="37"/>
      <c r="C331" s="37"/>
      <c r="D331" s="37"/>
      <c r="E331" s="37"/>
    </row>
    <row r="332" spans="1:5" ht="13.5">
      <c r="A332" s="57" t="s">
        <v>122</v>
      </c>
      <c r="B332" s="37"/>
      <c r="C332" s="37"/>
      <c r="D332" s="37"/>
      <c r="E332" s="2"/>
    </row>
    <row r="333" spans="1:5" ht="13.5">
      <c r="A333" s="47" t="s">
        <v>360</v>
      </c>
      <c r="B333" s="37"/>
      <c r="C333" s="37"/>
      <c r="D333" s="37"/>
      <c r="E333" s="2"/>
    </row>
    <row r="334" spans="1:5" ht="45" customHeight="1">
      <c r="A334" s="276" t="s">
        <v>402</v>
      </c>
      <c r="B334" s="276"/>
      <c r="C334" s="276"/>
      <c r="D334" s="276"/>
      <c r="E334" s="2"/>
    </row>
    <row r="335" spans="1:5" ht="13.5">
      <c r="A335" s="49"/>
      <c r="B335" s="37"/>
      <c r="C335" s="37"/>
      <c r="D335" s="37"/>
      <c r="E335" s="2"/>
    </row>
    <row r="336" spans="1:5" ht="13.5">
      <c r="A336" s="4"/>
      <c r="B336" s="2"/>
      <c r="C336" s="2"/>
      <c r="D336" s="2"/>
      <c r="E336" s="2"/>
    </row>
    <row r="337" spans="1:5" ht="13.5">
      <c r="A337" s="50" t="s">
        <v>93</v>
      </c>
      <c r="B337" s="44">
        <v>2023</v>
      </c>
      <c r="C337" s="81"/>
      <c r="D337" s="44">
        <v>2022</v>
      </c>
      <c r="E337" s="2"/>
    </row>
    <row r="338" spans="1:5" ht="13.5">
      <c r="A338" s="4" t="s">
        <v>123</v>
      </c>
      <c r="B338" s="52">
        <v>1192650566.89</v>
      </c>
      <c r="C338" s="4"/>
      <c r="D338" s="52">
        <v>891116305.46</v>
      </c>
      <c r="E338" s="43"/>
    </row>
    <row r="339" spans="1:5" ht="13.5">
      <c r="A339" s="4" t="s">
        <v>124</v>
      </c>
      <c r="B339" s="52">
        <v>14800608</v>
      </c>
      <c r="C339" s="4"/>
      <c r="D339" s="52">
        <v>14476988</v>
      </c>
      <c r="E339" s="2"/>
    </row>
    <row r="340" spans="1:5" ht="13.5">
      <c r="A340" s="84" t="s">
        <v>361</v>
      </c>
      <c r="B340" s="52">
        <v>81469182.73</v>
      </c>
      <c r="C340" s="4"/>
      <c r="D340" s="52"/>
      <c r="E340" s="2"/>
    </row>
    <row r="341" spans="1:5" ht="13.5">
      <c r="A341" s="84" t="s">
        <v>362</v>
      </c>
      <c r="B341" s="52">
        <v>85200921.79</v>
      </c>
      <c r="C341" s="4"/>
      <c r="D341" s="52"/>
      <c r="E341" s="2"/>
    </row>
    <row r="342" spans="1:5" ht="13.5">
      <c r="A342" s="84" t="s">
        <v>363</v>
      </c>
      <c r="B342" s="52">
        <v>10597579.28</v>
      </c>
      <c r="C342" s="4"/>
      <c r="D342" s="52"/>
      <c r="E342" s="2"/>
    </row>
    <row r="343" spans="1:5" ht="13.5">
      <c r="A343" s="4" t="s">
        <v>125</v>
      </c>
      <c r="B343" s="34"/>
      <c r="C343" s="69"/>
      <c r="D343" s="34">
        <v>133843500.41</v>
      </c>
      <c r="E343" s="2"/>
    </row>
    <row r="344" spans="1:4" ht="13.5">
      <c r="A344" s="4" t="s">
        <v>126</v>
      </c>
      <c r="B344" s="83">
        <v>11180764.21</v>
      </c>
      <c r="C344" s="69"/>
      <c r="D344" s="83">
        <v>9547383.44</v>
      </c>
    </row>
    <row r="345" spans="1:4" ht="13.5">
      <c r="A345" s="4" t="s">
        <v>127</v>
      </c>
      <c r="B345" s="83">
        <v>61930335.03</v>
      </c>
      <c r="C345" s="69"/>
      <c r="D345" s="83">
        <f>30994153.1+18532020.61</f>
        <v>49526173.71</v>
      </c>
    </row>
    <row r="346" spans="1:5" ht="13.5">
      <c r="A346" s="84" t="s">
        <v>128</v>
      </c>
      <c r="B346" s="52">
        <v>62471908.88</v>
      </c>
      <c r="C346" s="85"/>
      <c r="D346" s="52">
        <v>52052348.13</v>
      </c>
      <c r="E346" s="37"/>
    </row>
    <row r="347" spans="1:5" ht="13.5">
      <c r="A347" s="4" t="s">
        <v>129</v>
      </c>
      <c r="B347" s="52">
        <v>235587785.28</v>
      </c>
      <c r="C347" s="86"/>
      <c r="D347" s="52">
        <v>134785764.41</v>
      </c>
      <c r="E347" s="2"/>
    </row>
    <row r="348" spans="1:5" ht="13.5">
      <c r="A348" s="4" t="s">
        <v>130</v>
      </c>
      <c r="B348" s="34">
        <v>1155915.56</v>
      </c>
      <c r="C348" s="87"/>
      <c r="D348" s="34">
        <v>469712.96</v>
      </c>
      <c r="E348" s="2"/>
    </row>
    <row r="349" spans="1:5" ht="13.5">
      <c r="A349" s="4" t="s">
        <v>131</v>
      </c>
      <c r="B349" s="52">
        <v>5979976.2</v>
      </c>
      <c r="C349" s="4"/>
      <c r="D349" s="52">
        <v>5251889.6</v>
      </c>
      <c r="E349" s="2"/>
    </row>
    <row r="350" spans="1:5" ht="13.5">
      <c r="A350" s="4" t="s">
        <v>132</v>
      </c>
      <c r="B350" s="52">
        <v>20070025.6</v>
      </c>
      <c r="C350" s="4"/>
      <c r="D350" s="52">
        <v>15993244.9</v>
      </c>
      <c r="E350" s="2"/>
    </row>
    <row r="351" spans="1:5" ht="13.5">
      <c r="A351" s="4" t="s">
        <v>133</v>
      </c>
      <c r="B351" s="52">
        <v>20593049.86</v>
      </c>
      <c r="C351" s="4"/>
      <c r="D351" s="52">
        <v>12430411.38</v>
      </c>
      <c r="E351" s="37"/>
    </row>
    <row r="352" spans="1:5" ht="13.5">
      <c r="A352" s="4" t="s">
        <v>364</v>
      </c>
      <c r="B352" s="52">
        <v>16425413.78</v>
      </c>
      <c r="C352" s="4"/>
      <c r="D352" s="52"/>
      <c r="E352" s="37"/>
    </row>
    <row r="353" spans="1:5" ht="13.5">
      <c r="A353" s="4" t="s">
        <v>365</v>
      </c>
      <c r="B353" s="52">
        <v>1025807.31</v>
      </c>
      <c r="C353" s="4"/>
      <c r="D353" s="52"/>
      <c r="E353" s="37"/>
    </row>
    <row r="354" spans="1:5" ht="13.5">
      <c r="A354" s="4" t="s">
        <v>366</v>
      </c>
      <c r="B354" s="52">
        <v>38354616.81</v>
      </c>
      <c r="C354" s="4"/>
      <c r="D354" s="52"/>
      <c r="E354" s="37"/>
    </row>
    <row r="355" spans="1:5" ht="13.5">
      <c r="A355" s="4" t="s">
        <v>134</v>
      </c>
      <c r="B355" s="79"/>
      <c r="C355" s="87"/>
      <c r="D355" s="79">
        <v>62580193.15</v>
      </c>
      <c r="E355" s="43"/>
    </row>
    <row r="356" spans="1:5" ht="14.25" thickBot="1">
      <c r="A356" s="15" t="s">
        <v>135</v>
      </c>
      <c r="B356" s="234">
        <f>SUM(B338:B355)</f>
        <v>1859494457.2099998</v>
      </c>
      <c r="C356" s="15"/>
      <c r="D356" s="234">
        <f>SUM(D338:D355)</f>
        <v>1382073915.5500004</v>
      </c>
      <c r="E356" s="43"/>
    </row>
    <row r="357" spans="1:5" ht="14.25" thickTop="1">
      <c r="A357" s="15"/>
      <c r="B357" s="2"/>
      <c r="C357" s="2"/>
      <c r="D357" s="2"/>
      <c r="E357" s="43"/>
    </row>
    <row r="358" spans="1:5" ht="57.75" customHeight="1">
      <c r="A358" s="276" t="s">
        <v>407</v>
      </c>
      <c r="B358" s="276"/>
      <c r="C358" s="276"/>
      <c r="D358" s="276"/>
      <c r="E358" s="43"/>
    </row>
    <row r="359" spans="1:8" ht="13.5">
      <c r="A359" s="88"/>
      <c r="B359" s="2"/>
      <c r="C359" s="2"/>
      <c r="D359" s="2"/>
      <c r="E359" s="37"/>
      <c r="F359" s="67"/>
      <c r="G359" s="67"/>
      <c r="H359" s="67"/>
    </row>
    <row r="360" spans="1:8" ht="41.25" customHeight="1">
      <c r="A360" s="276" t="s">
        <v>442</v>
      </c>
      <c r="B360" s="276"/>
      <c r="C360" s="276"/>
      <c r="D360" s="276"/>
      <c r="E360" s="37"/>
      <c r="F360" s="67"/>
      <c r="G360" s="67"/>
      <c r="H360" s="67"/>
    </row>
    <row r="361" spans="1:8" ht="13.5">
      <c r="A361" s="89"/>
      <c r="B361" s="37"/>
      <c r="C361" s="37"/>
      <c r="D361" s="37"/>
      <c r="E361" s="37"/>
      <c r="F361" s="67"/>
      <c r="G361" s="67"/>
      <c r="H361" s="67"/>
    </row>
    <row r="362" spans="1:4" ht="13.5">
      <c r="A362" s="1" t="s">
        <v>367</v>
      </c>
      <c r="B362" s="37"/>
      <c r="C362" s="37"/>
      <c r="D362" s="37"/>
    </row>
    <row r="363" spans="1:4" ht="32.25" customHeight="1">
      <c r="A363" s="276" t="s">
        <v>403</v>
      </c>
      <c r="B363" s="276"/>
      <c r="C363" s="276"/>
      <c r="D363" s="276"/>
    </row>
    <row r="364" spans="1:5" ht="13.5">
      <c r="A364" s="49"/>
      <c r="B364" s="74"/>
      <c r="C364" s="74"/>
      <c r="D364" s="74"/>
      <c r="E364" s="37"/>
    </row>
    <row r="365" spans="1:5" ht="13.5">
      <c r="A365" s="4"/>
      <c r="B365" s="19"/>
      <c r="C365" s="19"/>
      <c r="D365" s="19"/>
      <c r="E365" s="37"/>
    </row>
    <row r="366" spans="1:5" ht="13.5">
      <c r="A366" s="50" t="s">
        <v>93</v>
      </c>
      <c r="B366" s="44">
        <v>2023</v>
      </c>
      <c r="C366" s="81"/>
      <c r="D366" s="44">
        <v>2022</v>
      </c>
      <c r="E366" s="37"/>
    </row>
    <row r="367" spans="1:5" ht="13.5">
      <c r="A367" s="4" t="s">
        <v>136</v>
      </c>
      <c r="B367" s="90">
        <v>12953692.2</v>
      </c>
      <c r="C367" s="81"/>
      <c r="D367" s="90">
        <v>10172123.02</v>
      </c>
      <c r="E367" s="37"/>
    </row>
    <row r="368" spans="1:5" ht="13.5">
      <c r="A368" s="4" t="s">
        <v>137</v>
      </c>
      <c r="B368" s="52">
        <v>12359798.14</v>
      </c>
      <c r="C368" s="81"/>
      <c r="D368" s="52">
        <v>10295330.44</v>
      </c>
      <c r="E368" s="76"/>
    </row>
    <row r="369" spans="1:5" ht="27">
      <c r="A369" s="4" t="s">
        <v>138</v>
      </c>
      <c r="B369" s="52">
        <v>2563543.62</v>
      </c>
      <c r="C369" s="91"/>
      <c r="D369" s="52">
        <v>1128578.5</v>
      </c>
      <c r="E369" s="76"/>
    </row>
    <row r="370" spans="1:5" ht="14.25" thickBot="1">
      <c r="A370" s="4" t="s">
        <v>139</v>
      </c>
      <c r="B370" s="92">
        <v>80961464.64</v>
      </c>
      <c r="C370" s="91"/>
      <c r="D370" s="92">
        <v>63131765.84</v>
      </c>
      <c r="E370" s="76"/>
    </row>
    <row r="371" spans="1:5" ht="14.25" thickBot="1">
      <c r="A371" s="15" t="s">
        <v>140</v>
      </c>
      <c r="B371" s="233">
        <f>SUM(B367:B370)</f>
        <v>108838498.6</v>
      </c>
      <c r="C371" s="93"/>
      <c r="D371" s="233">
        <f>SUM(D367:D370)</f>
        <v>84727797.80000001</v>
      </c>
      <c r="E371" s="37"/>
    </row>
    <row r="372" spans="1:8" ht="14.25" thickTop="1">
      <c r="A372" s="15"/>
      <c r="B372" s="22"/>
      <c r="C372" s="93"/>
      <c r="D372" s="25"/>
      <c r="E372" s="37"/>
      <c r="F372" s="67"/>
      <c r="G372" s="67"/>
      <c r="H372" s="67"/>
    </row>
    <row r="373" spans="1:8" ht="13.5">
      <c r="A373" s="1"/>
      <c r="B373" s="37"/>
      <c r="C373" s="37"/>
      <c r="D373" s="37"/>
      <c r="E373" s="37"/>
      <c r="F373" s="67"/>
      <c r="G373" s="67"/>
      <c r="H373" s="67"/>
    </row>
    <row r="374" spans="1:8" ht="13.5">
      <c r="A374" s="1" t="s">
        <v>368</v>
      </c>
      <c r="B374" s="37"/>
      <c r="C374" s="37"/>
      <c r="D374" s="37"/>
      <c r="E374" s="37"/>
      <c r="F374" s="67"/>
      <c r="G374" s="67"/>
      <c r="H374" s="67"/>
    </row>
    <row r="375" spans="1:8" ht="30" customHeight="1">
      <c r="A375" s="276" t="s">
        <v>404</v>
      </c>
      <c r="B375" s="276"/>
      <c r="C375" s="276"/>
      <c r="D375" s="276"/>
      <c r="E375" s="37"/>
      <c r="F375" s="67"/>
      <c r="G375" s="67"/>
      <c r="H375" s="67"/>
    </row>
    <row r="376" spans="1:8" ht="13.5">
      <c r="A376" s="27"/>
      <c r="B376" s="37"/>
      <c r="C376" s="37"/>
      <c r="D376" s="37"/>
      <c r="E376" s="37"/>
      <c r="F376" s="67"/>
      <c r="G376" s="67"/>
      <c r="H376" s="67"/>
    </row>
    <row r="377" spans="1:8" ht="13.5">
      <c r="A377" s="1"/>
      <c r="B377" s="37"/>
      <c r="C377" s="37"/>
      <c r="D377" s="37"/>
      <c r="E377" s="37"/>
      <c r="F377" s="67"/>
      <c r="G377" s="67"/>
      <c r="H377" s="67"/>
    </row>
    <row r="378" spans="1:8" ht="13.5">
      <c r="A378" s="50" t="s">
        <v>93</v>
      </c>
      <c r="B378" s="44">
        <v>2023</v>
      </c>
      <c r="C378" s="81"/>
      <c r="D378" s="44">
        <v>2022</v>
      </c>
      <c r="E378" s="37"/>
      <c r="F378" s="67"/>
      <c r="G378" s="67"/>
      <c r="H378" s="67"/>
    </row>
    <row r="379" spans="1:8" ht="13.5">
      <c r="A379" s="94" t="s">
        <v>141</v>
      </c>
      <c r="B379" s="75">
        <v>23835061.29</v>
      </c>
      <c r="C379" s="37"/>
      <c r="D379" s="75">
        <v>22383483.8</v>
      </c>
      <c r="E379" s="37"/>
      <c r="F379" s="67"/>
      <c r="G379" s="67"/>
      <c r="H379" s="67"/>
    </row>
    <row r="380" spans="1:8" ht="13.5">
      <c r="A380" s="94" t="s">
        <v>142</v>
      </c>
      <c r="B380" s="75">
        <v>48057639.69</v>
      </c>
      <c r="C380" s="37"/>
      <c r="D380" s="75">
        <v>45832625.91</v>
      </c>
      <c r="E380" s="37"/>
      <c r="F380" s="67"/>
      <c r="G380" s="67"/>
      <c r="H380" s="67"/>
    </row>
    <row r="381" spans="1:8" ht="13.5">
      <c r="A381" s="94" t="s">
        <v>143</v>
      </c>
      <c r="B381" s="75">
        <v>18982748.57</v>
      </c>
      <c r="C381" s="37"/>
      <c r="D381" s="75">
        <v>15301862.08</v>
      </c>
      <c r="E381" s="37"/>
      <c r="F381" s="67"/>
      <c r="G381" s="67"/>
      <c r="H381" s="67"/>
    </row>
    <row r="382" spans="1:8" ht="13.5">
      <c r="A382" s="94" t="s">
        <v>144</v>
      </c>
      <c r="B382" s="75">
        <v>6769514.61</v>
      </c>
      <c r="C382" s="37"/>
      <c r="D382" s="75">
        <v>7001782.25</v>
      </c>
      <c r="E382" s="37"/>
      <c r="F382" s="67"/>
      <c r="G382" s="67"/>
      <c r="H382" s="67"/>
    </row>
    <row r="383" spans="1:8" ht="13.5">
      <c r="A383" s="94" t="s">
        <v>145</v>
      </c>
      <c r="B383" s="75">
        <v>17649722.35</v>
      </c>
      <c r="C383" s="37"/>
      <c r="D383" s="75">
        <v>16401972.41</v>
      </c>
      <c r="E383" s="37"/>
      <c r="F383" s="67"/>
      <c r="G383" s="67"/>
      <c r="H383" s="67"/>
    </row>
    <row r="384" spans="1:8" ht="14.25" thickBot="1">
      <c r="A384" s="1" t="s">
        <v>146</v>
      </c>
      <c r="B384" s="210">
        <f>SUM(B379:B383)</f>
        <v>115294686.50999999</v>
      </c>
      <c r="C384" s="37"/>
      <c r="D384" s="210">
        <f>SUM(D379:D383)</f>
        <v>106921726.44999999</v>
      </c>
      <c r="E384" s="37"/>
      <c r="F384" s="67"/>
      <c r="G384" s="67"/>
      <c r="H384" s="67"/>
    </row>
    <row r="385" spans="1:8" ht="14.25" thickTop="1">
      <c r="A385" s="1"/>
      <c r="B385" s="42"/>
      <c r="C385" s="37"/>
      <c r="D385" s="42"/>
      <c r="E385" s="37"/>
      <c r="F385" s="67"/>
      <c r="G385" s="67"/>
      <c r="H385" s="67"/>
    </row>
    <row r="386" spans="1:4" ht="13.5">
      <c r="A386" s="1" t="s">
        <v>369</v>
      </c>
      <c r="B386" s="37"/>
      <c r="C386" s="37"/>
      <c r="D386" s="37"/>
    </row>
    <row r="387" spans="1:4" ht="27.75" customHeight="1">
      <c r="A387" s="276" t="s">
        <v>405</v>
      </c>
      <c r="B387" s="276"/>
      <c r="C387" s="276"/>
      <c r="D387" s="276"/>
    </row>
    <row r="388" spans="1:4" ht="13.5">
      <c r="A388" s="49"/>
      <c r="B388" s="37"/>
      <c r="C388" s="37"/>
      <c r="D388" s="37"/>
    </row>
    <row r="389" spans="1:4" ht="13.5">
      <c r="A389" s="4"/>
      <c r="B389" s="2"/>
      <c r="C389" s="2"/>
      <c r="D389" s="2"/>
    </row>
    <row r="390" spans="1:4" ht="18" customHeight="1">
      <c r="A390" s="50" t="s">
        <v>93</v>
      </c>
      <c r="B390" s="44">
        <v>2023</v>
      </c>
      <c r="C390" s="10"/>
      <c r="D390" s="44">
        <v>2022</v>
      </c>
    </row>
    <row r="391" spans="1:4" ht="13.5">
      <c r="A391" s="4" t="s">
        <v>147</v>
      </c>
      <c r="B391" s="90">
        <v>25958344.65</v>
      </c>
      <c r="C391" s="8"/>
      <c r="D391" s="90">
        <v>17244425.8</v>
      </c>
    </row>
    <row r="392" spans="1:4" ht="13.5">
      <c r="A392" s="4" t="s">
        <v>148</v>
      </c>
      <c r="B392" s="52">
        <v>34042743.65</v>
      </c>
      <c r="C392" s="8"/>
      <c r="D392" s="52">
        <v>27747875.95</v>
      </c>
    </row>
    <row r="393" spans="1:4" ht="13.5">
      <c r="A393" s="4" t="s">
        <v>149</v>
      </c>
      <c r="B393" s="52">
        <v>74589303.41</v>
      </c>
      <c r="C393" s="8"/>
      <c r="D393" s="52">
        <v>24855361.22</v>
      </c>
    </row>
    <row r="394" spans="1:4" ht="13.5">
      <c r="A394" s="4" t="s">
        <v>150</v>
      </c>
      <c r="B394" s="90">
        <v>4727469.57</v>
      </c>
      <c r="C394" s="8"/>
      <c r="D394" s="90">
        <v>4483499.49</v>
      </c>
    </row>
    <row r="395" spans="1:4" s="96" customFormat="1" ht="13.5">
      <c r="A395" s="4" t="s">
        <v>131</v>
      </c>
      <c r="B395" s="90">
        <v>48262541.03</v>
      </c>
      <c r="C395" s="8"/>
      <c r="D395" s="90">
        <v>21574459.35</v>
      </c>
    </row>
    <row r="396" spans="1:4" ht="13.5">
      <c r="A396" s="4" t="s">
        <v>151</v>
      </c>
      <c r="B396" s="52">
        <v>152598664.27</v>
      </c>
      <c r="C396" s="8"/>
      <c r="D396" s="52">
        <v>77906623.37</v>
      </c>
    </row>
    <row r="397" spans="1:4" ht="13.5">
      <c r="A397" s="84" t="s">
        <v>152</v>
      </c>
      <c r="B397" s="162">
        <v>450396410.24</v>
      </c>
      <c r="C397" s="95"/>
      <c r="D397" s="162">
        <v>428582277.96</v>
      </c>
    </row>
    <row r="398" spans="1:4" ht="13.5">
      <c r="A398" s="69" t="s">
        <v>153</v>
      </c>
      <c r="B398" s="97">
        <v>54837305.78</v>
      </c>
      <c r="C398" s="69"/>
      <c r="D398" s="97">
        <v>57254470.21</v>
      </c>
    </row>
    <row r="399" spans="1:4" ht="14.25" thickBot="1">
      <c r="A399" s="15" t="s">
        <v>154</v>
      </c>
      <c r="B399" s="233">
        <f>SUM(B391:B398)</f>
        <v>845412782.5999999</v>
      </c>
      <c r="C399" s="8"/>
      <c r="D399" s="233">
        <f>SUM(D391:D398)</f>
        <v>659648993.35</v>
      </c>
    </row>
    <row r="400" spans="1:4" ht="14.25" thickTop="1">
      <c r="A400" s="49"/>
      <c r="B400" s="74"/>
      <c r="C400" s="74"/>
      <c r="D400" s="74"/>
    </row>
    <row r="401" spans="1:4" ht="13.5">
      <c r="A401" s="49"/>
      <c r="B401" s="98"/>
      <c r="C401" s="74"/>
      <c r="D401" s="74"/>
    </row>
    <row r="402" spans="1:5" ht="13.5">
      <c r="A402" s="49"/>
      <c r="B402" s="74"/>
      <c r="C402" s="74"/>
      <c r="D402" s="74"/>
      <c r="E402" s="37"/>
    </row>
    <row r="403" spans="1:5" ht="13.5">
      <c r="A403" s="1" t="s">
        <v>370</v>
      </c>
      <c r="B403" s="37"/>
      <c r="C403" s="37"/>
      <c r="D403" s="37"/>
      <c r="E403" s="37"/>
    </row>
    <row r="404" spans="1:5" ht="54" customHeight="1">
      <c r="A404" s="199" t="s">
        <v>406</v>
      </c>
      <c r="B404" s="37"/>
      <c r="C404" s="37"/>
      <c r="D404" s="37"/>
      <c r="E404" s="37"/>
    </row>
    <row r="405" spans="1:5" ht="13.5">
      <c r="A405" s="57"/>
      <c r="B405" s="37"/>
      <c r="C405" s="37"/>
      <c r="D405" s="37"/>
      <c r="E405" s="37"/>
    </row>
    <row r="406" spans="1:5" ht="13.5">
      <c r="A406" s="50" t="s">
        <v>93</v>
      </c>
      <c r="B406" s="6">
        <v>2023</v>
      </c>
      <c r="C406" s="7"/>
      <c r="D406" s="6">
        <v>2022</v>
      </c>
      <c r="E406" s="37"/>
    </row>
    <row r="407" spans="1:5" ht="14.25" thickBot="1">
      <c r="A407" s="4" t="s">
        <v>371</v>
      </c>
      <c r="B407" s="216">
        <v>31269458.92</v>
      </c>
      <c r="C407" s="8"/>
      <c r="D407" s="217">
        <v>0</v>
      </c>
      <c r="E407" s="37"/>
    </row>
    <row r="408" spans="1:4" ht="14.25" thickTop="1">
      <c r="A408" s="57"/>
      <c r="B408" s="37"/>
      <c r="C408" s="37"/>
      <c r="D408" s="37"/>
    </row>
    <row r="409" spans="1:4" ht="13.5">
      <c r="A409" s="57"/>
      <c r="B409" s="37"/>
      <c r="C409" s="37"/>
      <c r="D409" s="37"/>
    </row>
    <row r="410" spans="1:4" ht="13.5">
      <c r="A410" s="57"/>
      <c r="B410" s="37"/>
      <c r="C410" s="37"/>
      <c r="D410" s="37"/>
    </row>
    <row r="411" ht="13.5">
      <c r="A411" s="57"/>
    </row>
    <row r="412" ht="13.5">
      <c r="A412" s="49"/>
    </row>
    <row r="413" ht="13.5">
      <c r="A413" s="49"/>
    </row>
    <row r="414" ht="13.5">
      <c r="A414" s="49"/>
    </row>
    <row r="415" ht="13.5">
      <c r="A415" s="49"/>
    </row>
    <row r="416" ht="13.5">
      <c r="A416" s="49"/>
    </row>
    <row r="417" ht="13.5">
      <c r="A417" s="49"/>
    </row>
    <row r="418" ht="13.5">
      <c r="A418" s="49"/>
    </row>
    <row r="419" ht="13.5">
      <c r="A419" s="99"/>
    </row>
    <row r="420" ht="13.5">
      <c r="A420" s="100"/>
    </row>
    <row r="421" ht="13.5">
      <c r="A421" s="49"/>
    </row>
    <row r="422" ht="13.5">
      <c r="A422" s="49"/>
    </row>
  </sheetData>
  <sheetProtection/>
  <mergeCells count="84">
    <mergeCell ref="A81:D81"/>
    <mergeCell ref="A101:D101"/>
    <mergeCell ref="A87:D87"/>
    <mergeCell ref="A89:D89"/>
    <mergeCell ref="A91:D91"/>
    <mergeCell ref="A94:D94"/>
    <mergeCell ref="A95:D95"/>
    <mergeCell ref="A99:D99"/>
    <mergeCell ref="A85:D85"/>
    <mergeCell ref="A64:D64"/>
    <mergeCell ref="A65:D65"/>
    <mergeCell ref="A66:D66"/>
    <mergeCell ref="A69:D69"/>
    <mergeCell ref="A71:D71"/>
    <mergeCell ref="A79:D79"/>
    <mergeCell ref="A73:D73"/>
    <mergeCell ref="A75:D75"/>
    <mergeCell ref="A77:D77"/>
    <mergeCell ref="A55:D55"/>
    <mergeCell ref="A57:D57"/>
    <mergeCell ref="A58:D58"/>
    <mergeCell ref="A59:D59"/>
    <mergeCell ref="A60:D60"/>
    <mergeCell ref="A61:D61"/>
    <mergeCell ref="A63:D63"/>
    <mergeCell ref="A44:D44"/>
    <mergeCell ref="A45:D45"/>
    <mergeCell ref="A46:D46"/>
    <mergeCell ref="A47:D47"/>
    <mergeCell ref="A62:D62"/>
    <mergeCell ref="A49:D49"/>
    <mergeCell ref="A50:D50"/>
    <mergeCell ref="A51:D51"/>
    <mergeCell ref="A52:D52"/>
    <mergeCell ref="A53:D53"/>
    <mergeCell ref="A30:D30"/>
    <mergeCell ref="A31:D31"/>
    <mergeCell ref="A48:D48"/>
    <mergeCell ref="A33:D33"/>
    <mergeCell ref="A34:D34"/>
    <mergeCell ref="A35:D35"/>
    <mergeCell ref="A36:D36"/>
    <mergeCell ref="A37:D37"/>
    <mergeCell ref="A40:D40"/>
    <mergeCell ref="A43:D43"/>
    <mergeCell ref="A32:D32"/>
    <mergeCell ref="A18:D18"/>
    <mergeCell ref="A19:D19"/>
    <mergeCell ref="A21:D21"/>
    <mergeCell ref="A22:D22"/>
    <mergeCell ref="A23:D23"/>
    <mergeCell ref="A25:D25"/>
    <mergeCell ref="A26:D26"/>
    <mergeCell ref="A27:D27"/>
    <mergeCell ref="A29:D29"/>
    <mergeCell ref="A16:D16"/>
    <mergeCell ref="A5:D5"/>
    <mergeCell ref="A10:D10"/>
    <mergeCell ref="A13:D13"/>
    <mergeCell ref="A14:D14"/>
    <mergeCell ref="A15:D15"/>
    <mergeCell ref="A171:D171"/>
    <mergeCell ref="A178:D178"/>
    <mergeCell ref="A158:D158"/>
    <mergeCell ref="A137:D137"/>
    <mergeCell ref="A125:D125"/>
    <mergeCell ref="A148:D148"/>
    <mergeCell ref="A322:D322"/>
    <mergeCell ref="A334:D334"/>
    <mergeCell ref="A198:D198"/>
    <mergeCell ref="A207:D207"/>
    <mergeCell ref="A215:D215"/>
    <mergeCell ref="A254:D254"/>
    <mergeCell ref="A274:D274"/>
    <mergeCell ref="A358:D358"/>
    <mergeCell ref="A360:D360"/>
    <mergeCell ref="A363:D363"/>
    <mergeCell ref="A375:D375"/>
    <mergeCell ref="A387:D387"/>
    <mergeCell ref="A104:D104"/>
    <mergeCell ref="A282:D282"/>
    <mergeCell ref="A290:D290"/>
    <mergeCell ref="A303:D303"/>
    <mergeCell ref="A310:D310"/>
  </mergeCells>
  <printOptions horizontalCentered="1"/>
  <pageMargins left="0" right="0" top="0.5511811023622047" bottom="0.35433070866141736" header="0.31496062992125984" footer="0.31496062992125984"/>
  <pageSetup horizontalDpi="600" verticalDpi="600" orientation="landscape" paperSize="5" scale="84" r:id="rId2"/>
  <rowBreaks count="7" manualBreakCount="7">
    <brk id="142" max="3" man="1"/>
    <brk id="176" max="3" man="1"/>
    <brk id="195" max="3" man="1"/>
    <brk id="229" max="3" man="1"/>
    <brk id="280" max="3" man="1"/>
    <brk id="317" max="3" man="1"/>
    <brk id="360" max="3" man="1"/>
  </rowBreaks>
  <drawing r:id="rId1"/>
</worksheet>
</file>

<file path=xl/worksheets/sheet7.xml><?xml version="1.0" encoding="utf-8"?>
<worksheet xmlns="http://schemas.openxmlformats.org/spreadsheetml/2006/main" xmlns:r="http://schemas.openxmlformats.org/officeDocument/2006/relationships">
  <dimension ref="A7:A190"/>
  <sheetViews>
    <sheetView zoomScalePageLayoutView="0" workbookViewId="0" topLeftCell="A1">
      <selection activeCell="A21" sqref="A21"/>
    </sheetView>
  </sheetViews>
  <sheetFormatPr defaultColWidth="11.421875" defaultRowHeight="15"/>
  <cols>
    <col min="1" max="1" width="109.421875" style="0" customWidth="1"/>
  </cols>
  <sheetData>
    <row r="7" ht="15">
      <c r="A7" s="124" t="s">
        <v>259</v>
      </c>
    </row>
    <row r="8" ht="15">
      <c r="A8" s="124" t="s">
        <v>179</v>
      </c>
    </row>
    <row r="9" ht="15">
      <c r="A9" s="124"/>
    </row>
    <row r="10" ht="15">
      <c r="A10" s="125" t="s">
        <v>180</v>
      </c>
    </row>
    <row r="11" ht="109.5" customHeight="1">
      <c r="A11" s="126" t="s">
        <v>260</v>
      </c>
    </row>
    <row r="12" ht="15.75" customHeight="1">
      <c r="A12" s="126"/>
    </row>
    <row r="13" ht="15">
      <c r="A13" s="125" t="s">
        <v>182</v>
      </c>
    </row>
    <row r="14" ht="46.5">
      <c r="A14" s="126" t="s">
        <v>261</v>
      </c>
    </row>
    <row r="15" ht="15" hidden="1">
      <c r="A15" s="126"/>
    </row>
    <row r="16" ht="63.75" customHeight="1">
      <c r="A16" s="126" t="s">
        <v>262</v>
      </c>
    </row>
    <row r="17" ht="15">
      <c r="A17" s="126"/>
    </row>
    <row r="18" ht="61.5" customHeight="1">
      <c r="A18" s="126" t="s">
        <v>443</v>
      </c>
    </row>
    <row r="19" ht="30.75" customHeight="1">
      <c r="A19" s="126" t="s">
        <v>185</v>
      </c>
    </row>
    <row r="20" ht="15">
      <c r="A20" s="126"/>
    </row>
    <row r="21" ht="15">
      <c r="A21" s="125" t="s">
        <v>186</v>
      </c>
    </row>
    <row r="22" ht="30.75">
      <c r="A22" s="126" t="s">
        <v>187</v>
      </c>
    </row>
    <row r="23" ht="15">
      <c r="A23" s="126"/>
    </row>
    <row r="24" ht="15">
      <c r="A24" s="125" t="s">
        <v>188</v>
      </c>
    </row>
    <row r="25" ht="57" customHeight="1">
      <c r="A25" s="126" t="s">
        <v>189</v>
      </c>
    </row>
    <row r="26" ht="33.75" customHeight="1">
      <c r="A26" s="126" t="s">
        <v>190</v>
      </c>
    </row>
    <row r="27" ht="26.25" customHeight="1">
      <c r="A27" s="127" t="s">
        <v>191</v>
      </c>
    </row>
    <row r="28" ht="57.75" customHeight="1">
      <c r="A28" s="126" t="s">
        <v>192</v>
      </c>
    </row>
    <row r="29" ht="27" customHeight="1">
      <c r="A29" s="127" t="s">
        <v>193</v>
      </c>
    </row>
    <row r="30" ht="71.25" customHeight="1">
      <c r="A30" s="126" t="s">
        <v>387</v>
      </c>
    </row>
    <row r="31" ht="24" customHeight="1">
      <c r="A31" s="127" t="s">
        <v>263</v>
      </c>
    </row>
    <row r="32" ht="49.5" customHeight="1">
      <c r="A32" s="126" t="s">
        <v>195</v>
      </c>
    </row>
    <row r="33" ht="57" customHeight="1">
      <c r="A33" s="126" t="s">
        <v>196</v>
      </c>
    </row>
    <row r="34" ht="15">
      <c r="A34" s="126"/>
    </row>
    <row r="35" ht="47.25" customHeight="1">
      <c r="A35" s="126" t="s">
        <v>197</v>
      </c>
    </row>
    <row r="36" ht="19.5" customHeight="1">
      <c r="A36" s="126" t="s">
        <v>198</v>
      </c>
    </row>
    <row r="37" ht="15">
      <c r="A37" s="126"/>
    </row>
    <row r="38" ht="15">
      <c r="A38" s="126" t="s">
        <v>264</v>
      </c>
    </row>
    <row r="39" ht="15">
      <c r="A39" s="126"/>
    </row>
    <row r="40" ht="30.75">
      <c r="A40" s="126" t="s">
        <v>200</v>
      </c>
    </row>
    <row r="41" ht="15">
      <c r="A41" s="126"/>
    </row>
    <row r="42" ht="31.5" customHeight="1">
      <c r="A42" s="126" t="s">
        <v>201</v>
      </c>
    </row>
    <row r="43" ht="15">
      <c r="A43" s="126"/>
    </row>
    <row r="44" ht="67.5" customHeight="1">
      <c r="A44" s="126" t="s">
        <v>202</v>
      </c>
    </row>
    <row r="45" ht="47.25" customHeight="1">
      <c r="A45" s="126" t="s">
        <v>203</v>
      </c>
    </row>
    <row r="46" ht="15">
      <c r="A46" s="126"/>
    </row>
    <row r="47" ht="15">
      <c r="A47" s="125" t="s">
        <v>204</v>
      </c>
    </row>
    <row r="48" ht="15">
      <c r="A48" s="125"/>
    </row>
    <row r="49" ht="37.5" customHeight="1">
      <c r="A49" s="126" t="s">
        <v>205</v>
      </c>
    </row>
    <row r="50" ht="15">
      <c r="A50" s="126"/>
    </row>
    <row r="51" ht="15">
      <c r="A51" s="125" t="s">
        <v>206</v>
      </c>
    </row>
    <row r="52" ht="15">
      <c r="A52" s="125"/>
    </row>
    <row r="53" ht="15">
      <c r="A53" s="126" t="s">
        <v>265</v>
      </c>
    </row>
    <row r="54" ht="125.25" customHeight="1">
      <c r="A54" s="126" t="s">
        <v>266</v>
      </c>
    </row>
    <row r="55" ht="15">
      <c r="A55" s="126"/>
    </row>
    <row r="56" ht="15">
      <c r="A56" s="126" t="s">
        <v>267</v>
      </c>
    </row>
    <row r="57" ht="69" customHeight="1">
      <c r="A57" s="126" t="s">
        <v>268</v>
      </c>
    </row>
    <row r="58" ht="15">
      <c r="A58" s="126"/>
    </row>
    <row r="59" ht="15">
      <c r="A59" s="126" t="s">
        <v>269</v>
      </c>
    </row>
    <row r="60" ht="15">
      <c r="A60" s="126"/>
    </row>
    <row r="61" ht="75" customHeight="1">
      <c r="A61" s="126" t="s">
        <v>270</v>
      </c>
    </row>
    <row r="62" ht="15">
      <c r="A62" s="126"/>
    </row>
    <row r="63" ht="57" customHeight="1">
      <c r="A63" s="126" t="s">
        <v>271</v>
      </c>
    </row>
    <row r="64" ht="18.75" customHeight="1">
      <c r="A64" s="126"/>
    </row>
    <row r="65" ht="24" customHeight="1">
      <c r="A65" s="126"/>
    </row>
    <row r="66" ht="15">
      <c r="A66" s="126"/>
    </row>
    <row r="67" ht="15">
      <c r="A67" s="126"/>
    </row>
    <row r="68" ht="15">
      <c r="A68" s="126"/>
    </row>
    <row r="69" ht="15">
      <c r="A69" s="126" t="s">
        <v>272</v>
      </c>
    </row>
    <row r="70" ht="15">
      <c r="A70" s="126"/>
    </row>
    <row r="71" ht="37.5" customHeight="1">
      <c r="A71" s="126" t="s">
        <v>273</v>
      </c>
    </row>
    <row r="72" ht="15">
      <c r="A72" s="126"/>
    </row>
    <row r="73" ht="15">
      <c r="A73" s="126" t="s">
        <v>274</v>
      </c>
    </row>
    <row r="74" ht="15">
      <c r="A74" s="126"/>
    </row>
    <row r="75" ht="72" customHeight="1">
      <c r="A75" s="126" t="s">
        <v>275</v>
      </c>
    </row>
    <row r="76" ht="15">
      <c r="A76" s="126"/>
    </row>
    <row r="77" ht="15">
      <c r="A77" s="126" t="s">
        <v>276</v>
      </c>
    </row>
    <row r="78" ht="15">
      <c r="A78" s="126"/>
    </row>
    <row r="79" ht="30.75">
      <c r="A79" s="126" t="s">
        <v>277</v>
      </c>
    </row>
    <row r="80" ht="15">
      <c r="A80" s="126"/>
    </row>
    <row r="81" ht="15">
      <c r="A81" s="126" t="s">
        <v>278</v>
      </c>
    </row>
    <row r="82" ht="15">
      <c r="A82" s="126"/>
    </row>
    <row r="83" ht="41.25" customHeight="1">
      <c r="A83" s="126" t="s">
        <v>279</v>
      </c>
    </row>
    <row r="84" ht="15">
      <c r="A84" s="126"/>
    </row>
    <row r="85" ht="15">
      <c r="A85" s="126" t="s">
        <v>280</v>
      </c>
    </row>
    <row r="86" ht="15">
      <c r="A86" s="126"/>
    </row>
    <row r="87" ht="53.25" customHeight="1">
      <c r="A87" s="126" t="s">
        <v>281</v>
      </c>
    </row>
    <row r="88" ht="15">
      <c r="A88" s="126"/>
    </row>
    <row r="89" ht="15">
      <c r="A89" s="126" t="s">
        <v>282</v>
      </c>
    </row>
    <row r="90" ht="15">
      <c r="A90" s="126"/>
    </row>
    <row r="91" ht="69" customHeight="1">
      <c r="A91" s="126" t="s">
        <v>283</v>
      </c>
    </row>
    <row r="92" ht="12.75" customHeight="1">
      <c r="A92" s="126"/>
    </row>
    <row r="93" ht="12.75" customHeight="1">
      <c r="A93" s="126"/>
    </row>
    <row r="94" ht="12.75" customHeight="1">
      <c r="A94" s="126"/>
    </row>
    <row r="95" ht="18.75" customHeight="1">
      <c r="A95" s="126"/>
    </row>
    <row r="96" ht="15" customHeight="1">
      <c r="A96" s="126"/>
    </row>
    <row r="97" ht="12.75" customHeight="1">
      <c r="A97" s="126"/>
    </row>
    <row r="98" ht="12.75" customHeight="1">
      <c r="A98" s="126"/>
    </row>
    <row r="99" ht="12.75" customHeight="1">
      <c r="A99" s="126"/>
    </row>
    <row r="100" ht="15">
      <c r="A100" s="126" t="s">
        <v>284</v>
      </c>
    </row>
    <row r="101" ht="15">
      <c r="A101" s="126"/>
    </row>
    <row r="102" ht="57" customHeight="1">
      <c r="A102" s="126" t="s">
        <v>444</v>
      </c>
    </row>
    <row r="103" ht="15">
      <c r="A103" s="126"/>
    </row>
    <row r="104" ht="15">
      <c r="A104" s="126" t="s">
        <v>285</v>
      </c>
    </row>
    <row r="105" ht="15">
      <c r="A105" s="126"/>
    </row>
    <row r="106" ht="36.75" customHeight="1">
      <c r="A106" s="126" t="s">
        <v>286</v>
      </c>
    </row>
    <row r="107" ht="15">
      <c r="A107" s="126"/>
    </row>
    <row r="108" ht="15.75">
      <c r="A108" s="127" t="s">
        <v>217</v>
      </c>
    </row>
    <row r="109" ht="15">
      <c r="A109" s="126" t="s">
        <v>218</v>
      </c>
    </row>
    <row r="110" ht="15">
      <c r="A110" s="126" t="s">
        <v>219</v>
      </c>
    </row>
    <row r="111" ht="15">
      <c r="A111" s="126"/>
    </row>
    <row r="112" ht="46.5">
      <c r="A112" s="126" t="s">
        <v>287</v>
      </c>
    </row>
    <row r="113" ht="15">
      <c r="A113" s="126"/>
    </row>
    <row r="114" ht="21" customHeight="1">
      <c r="A114" s="126" t="s">
        <v>288</v>
      </c>
    </row>
    <row r="115" ht="15">
      <c r="A115" s="126"/>
    </row>
    <row r="116" ht="15">
      <c r="A116" s="126" t="s">
        <v>289</v>
      </c>
    </row>
    <row r="117" ht="15">
      <c r="A117" s="126" t="s">
        <v>290</v>
      </c>
    </row>
    <row r="118" ht="30.75">
      <c r="A118" s="126" t="s">
        <v>291</v>
      </c>
    </row>
    <row r="119" ht="15">
      <c r="A119" s="126"/>
    </row>
    <row r="120" ht="37.5" customHeight="1">
      <c r="A120" s="126" t="s">
        <v>292</v>
      </c>
    </row>
    <row r="121" ht="15">
      <c r="A121" s="126"/>
    </row>
    <row r="122" ht="15">
      <c r="A122" s="126" t="s">
        <v>223</v>
      </c>
    </row>
    <row r="123" ht="15">
      <c r="A123" s="126"/>
    </row>
    <row r="124" ht="62.25">
      <c r="A124" s="126" t="s">
        <v>293</v>
      </c>
    </row>
    <row r="125" ht="15">
      <c r="A125" s="126"/>
    </row>
    <row r="126" ht="46.5">
      <c r="A126" s="126" t="s">
        <v>294</v>
      </c>
    </row>
    <row r="127" ht="15">
      <c r="A127" s="126"/>
    </row>
    <row r="128" ht="15.75">
      <c r="A128" s="127" t="s">
        <v>225</v>
      </c>
    </row>
    <row r="129" ht="30.75">
      <c r="A129" s="126" t="s">
        <v>295</v>
      </c>
    </row>
    <row r="130" ht="62.25">
      <c r="A130" s="126" t="s">
        <v>296</v>
      </c>
    </row>
    <row r="131" ht="15">
      <c r="A131" s="126"/>
    </row>
    <row r="132" ht="46.5">
      <c r="A132" s="126" t="s">
        <v>297</v>
      </c>
    </row>
    <row r="133" ht="15">
      <c r="A133" s="126"/>
    </row>
    <row r="134" ht="15.75">
      <c r="A134" s="127" t="s">
        <v>227</v>
      </c>
    </row>
    <row r="135" ht="15">
      <c r="A135" s="126" t="s">
        <v>228</v>
      </c>
    </row>
    <row r="136" ht="15">
      <c r="A136" s="126"/>
    </row>
    <row r="137" ht="15.75">
      <c r="A137" s="127" t="s">
        <v>229</v>
      </c>
    </row>
    <row r="138" ht="15">
      <c r="A138" s="126" t="s">
        <v>230</v>
      </c>
    </row>
    <row r="139" ht="51.75" customHeight="1">
      <c r="A139" s="126" t="s">
        <v>298</v>
      </c>
    </row>
    <row r="140" ht="15">
      <c r="A140" s="126"/>
    </row>
    <row r="141" ht="33.75" customHeight="1">
      <c r="A141" s="126" t="s">
        <v>299</v>
      </c>
    </row>
    <row r="142" ht="15">
      <c r="A142" s="126"/>
    </row>
    <row r="143" ht="45" customHeight="1">
      <c r="A143" s="126" t="s">
        <v>300</v>
      </c>
    </row>
    <row r="144" ht="15">
      <c r="A144" s="126"/>
    </row>
    <row r="145" ht="23.25" customHeight="1">
      <c r="A145" s="126" t="s">
        <v>301</v>
      </c>
    </row>
    <row r="146" ht="15">
      <c r="A146" s="126"/>
    </row>
    <row r="147" ht="51" customHeight="1">
      <c r="A147" s="126" t="s">
        <v>302</v>
      </c>
    </row>
    <row r="148" ht="15">
      <c r="A148" s="126"/>
    </row>
    <row r="149" ht="30.75">
      <c r="A149" s="126" t="s">
        <v>303</v>
      </c>
    </row>
    <row r="150" ht="15">
      <c r="A150" s="126"/>
    </row>
    <row r="151" ht="15.75">
      <c r="A151" s="127" t="s">
        <v>232</v>
      </c>
    </row>
    <row r="152" ht="15">
      <c r="A152" s="126" t="s">
        <v>233</v>
      </c>
    </row>
    <row r="153" ht="15">
      <c r="A153" s="126"/>
    </row>
    <row r="154" ht="15">
      <c r="A154" s="126"/>
    </row>
    <row r="155" ht="15">
      <c r="A155" s="126"/>
    </row>
    <row r="156" ht="15">
      <c r="A156" s="126"/>
    </row>
    <row r="157" ht="15">
      <c r="A157" s="126"/>
    </row>
    <row r="158" ht="15.75">
      <c r="A158" s="127" t="s">
        <v>234</v>
      </c>
    </row>
    <row r="159" ht="30.75">
      <c r="A159" s="126" t="s">
        <v>304</v>
      </c>
    </row>
    <row r="160" ht="15">
      <c r="A160" s="126"/>
    </row>
    <row r="161" ht="15.75">
      <c r="A161" s="127" t="s">
        <v>236</v>
      </c>
    </row>
    <row r="162" ht="30.75">
      <c r="A162" s="126" t="s">
        <v>237</v>
      </c>
    </row>
    <row r="163" ht="15">
      <c r="A163" s="126"/>
    </row>
    <row r="164" ht="15.75">
      <c r="A164" s="127" t="s">
        <v>238</v>
      </c>
    </row>
    <row r="165" ht="30.75">
      <c r="A165" s="126" t="s">
        <v>239</v>
      </c>
    </row>
    <row r="166" ht="15">
      <c r="A166" s="126"/>
    </row>
    <row r="167" ht="15">
      <c r="A167" s="126" t="s">
        <v>240</v>
      </c>
    </row>
    <row r="168" ht="15">
      <c r="A168" s="126" t="s">
        <v>241</v>
      </c>
    </row>
    <row r="169" ht="15">
      <c r="A169" s="126" t="s">
        <v>242</v>
      </c>
    </row>
    <row r="170" ht="15">
      <c r="A170" s="126" t="s">
        <v>243</v>
      </c>
    </row>
    <row r="171" ht="15">
      <c r="A171" s="126" t="s">
        <v>244</v>
      </c>
    </row>
    <row r="172" ht="15">
      <c r="A172" s="126" t="s">
        <v>245</v>
      </c>
    </row>
    <row r="173" ht="15">
      <c r="A173" s="126" t="s">
        <v>246</v>
      </c>
    </row>
    <row r="174" ht="15">
      <c r="A174" s="126" t="s">
        <v>247</v>
      </c>
    </row>
    <row r="175" ht="15">
      <c r="A175" s="126"/>
    </row>
    <row r="176" ht="15.75">
      <c r="A176" s="127" t="s">
        <v>248</v>
      </c>
    </row>
    <row r="177" ht="30.75">
      <c r="A177" s="126" t="s">
        <v>305</v>
      </c>
    </row>
    <row r="178" ht="15">
      <c r="A178" s="126"/>
    </row>
    <row r="179" ht="15.75">
      <c r="A179" s="127" t="s">
        <v>250</v>
      </c>
    </row>
    <row r="180" ht="15">
      <c r="A180" s="126" t="s">
        <v>251</v>
      </c>
    </row>
    <row r="181" ht="54" customHeight="1">
      <c r="A181" s="126" t="s">
        <v>307</v>
      </c>
    </row>
    <row r="182" ht="15">
      <c r="A182" s="126" t="s">
        <v>253</v>
      </c>
    </row>
    <row r="183" ht="21.75" customHeight="1">
      <c r="A183" s="126" t="s">
        <v>254</v>
      </c>
    </row>
    <row r="184" ht="15">
      <c r="A184" s="126"/>
    </row>
    <row r="185" ht="15">
      <c r="A185" s="126"/>
    </row>
    <row r="186" ht="15.75">
      <c r="A186" s="127" t="s">
        <v>255</v>
      </c>
    </row>
    <row r="187" ht="100.5" customHeight="1">
      <c r="A187" s="126" t="s">
        <v>306</v>
      </c>
    </row>
    <row r="188" ht="15">
      <c r="A188" s="126"/>
    </row>
    <row r="189" ht="15.75">
      <c r="A189" s="127" t="s">
        <v>257</v>
      </c>
    </row>
    <row r="190" ht="54.75" customHeight="1">
      <c r="A190" s="126" t="s">
        <v>258</v>
      </c>
    </row>
  </sheetData>
  <sheetProtection/>
  <printOptions/>
  <pageMargins left="0.7" right="0.7" top="0.75" bottom="0.75" header="0.3" footer="0.3"/>
  <pageSetup horizontalDpi="600" verticalDpi="600" orientation="portrait" r:id="rId2"/>
  <rowBreaks count="1" manualBreakCount="1">
    <brk id="185" max="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Soto</dc:creator>
  <cp:keywords/>
  <dc:description/>
  <cp:lastModifiedBy>Lucia Monegro</cp:lastModifiedBy>
  <cp:lastPrinted>2023-07-17T15:51:38Z</cp:lastPrinted>
  <dcterms:created xsi:type="dcterms:W3CDTF">2018-07-13T15:52:30Z</dcterms:created>
  <dcterms:modified xsi:type="dcterms:W3CDTF">2023-07-17T16:05:29Z</dcterms:modified>
  <cp:category/>
  <cp:version/>
  <cp:contentType/>
  <cp:contentStatus/>
</cp:coreProperties>
</file>