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monegro\Documents\ESTADOS CONTABILIDAD GUBERNAMENTAL\Estado DIGRCOG Diciembre 2023\"/>
    </mc:Choice>
  </mc:AlternateContent>
  <bookViews>
    <workbookView xWindow="0" yWindow="0" windowWidth="23040" windowHeight="8688"/>
  </bookViews>
  <sheets>
    <sheet name="Estado de Situación" sheetId="1" r:id="rId1"/>
  </sheets>
  <externalReferences>
    <externalReference r:id="rId2"/>
  </externalReferences>
  <definedNames>
    <definedName name="_xlnm.Print_Area" localSheetId="0">'Estado de Situación'!$A$1:$D$51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C39" i="1"/>
  <c r="D38" i="1"/>
  <c r="C38" i="1"/>
  <c r="C40" i="1" s="1"/>
  <c r="D37" i="1"/>
  <c r="D40" i="1" s="1"/>
  <c r="C37" i="1"/>
  <c r="D31" i="1"/>
  <c r="D32" i="1" s="1"/>
  <c r="C31" i="1"/>
  <c r="C32" i="1" s="1"/>
  <c r="D28" i="1"/>
  <c r="D34" i="1" s="1"/>
  <c r="D42" i="1" s="1"/>
  <c r="D27" i="1"/>
  <c r="C27" i="1"/>
  <c r="D26" i="1"/>
  <c r="C26" i="1"/>
  <c r="D25" i="1"/>
  <c r="C25" i="1"/>
  <c r="C28" i="1" s="1"/>
  <c r="C34" i="1" s="1"/>
  <c r="C42" i="1" s="1"/>
  <c r="D19" i="1"/>
  <c r="C19" i="1"/>
  <c r="D18" i="1"/>
  <c r="D20" i="1" s="1"/>
  <c r="C18" i="1"/>
  <c r="C17" i="1"/>
  <c r="C20" i="1" s="1"/>
  <c r="D13" i="1"/>
  <c r="C13" i="1"/>
  <c r="D12" i="1"/>
  <c r="C12" i="1"/>
  <c r="D11" i="1"/>
  <c r="C11" i="1"/>
  <c r="D10" i="1"/>
  <c r="C10" i="1"/>
  <c r="D9" i="1"/>
  <c r="C9" i="1"/>
  <c r="D8" i="1"/>
  <c r="D14" i="1" s="1"/>
  <c r="C8" i="1"/>
  <c r="C14" i="1" s="1"/>
  <c r="C22" i="1" s="1"/>
  <c r="D22" i="1" l="1"/>
  <c r="D46" i="1" s="1"/>
</calcChain>
</file>

<file path=xl/sharedStrings.xml><?xml version="1.0" encoding="utf-8"?>
<sst xmlns="http://schemas.openxmlformats.org/spreadsheetml/2006/main" count="39" uniqueCount="39">
  <si>
    <t>Instituto Nacional de Formación Técnico Profesional (INFOTEP)</t>
  </si>
  <si>
    <t>Estado de Situación Financiera</t>
  </si>
  <si>
    <t>Del 1 de enero al 31 de diciembre de 2023 y 2022</t>
  </si>
  <si>
    <t xml:space="preserve"> (Valores en RD$)</t>
  </si>
  <si>
    <t>Activos</t>
  </si>
  <si>
    <t>Activos corrientes</t>
  </si>
  <si>
    <t xml:space="preserve">Efectivo y equivalente de efectivo (Notas 7) </t>
  </si>
  <si>
    <t>Inversiones a corto plazo (Nota 8)</t>
  </si>
  <si>
    <t>Cuentas por cobrar a corto plazo(Nota 9)</t>
  </si>
  <si>
    <t>Otras Cuentas por Cobrar a Corto Plazo (Notas 10)</t>
  </si>
  <si>
    <t xml:space="preserve"> Inventarios (Nota 11)</t>
  </si>
  <si>
    <t>Pagos anticipados (Nota 12)</t>
  </si>
  <si>
    <t>Total activos corrientes</t>
  </si>
  <si>
    <t>Activos no corrientes</t>
  </si>
  <si>
    <t>Propiedad, planta y equipo neto (Nota 13)</t>
  </si>
  <si>
    <t xml:space="preserve"> Activos intangibles (Nota 14)</t>
  </si>
  <si>
    <t>Otros Activos No Financieros (Nota 15)</t>
  </si>
  <si>
    <t>Total activos no corrientes</t>
  </si>
  <si>
    <t>Total activos</t>
  </si>
  <si>
    <t>Pasivos                                                               Pasivos corrientes</t>
  </si>
  <si>
    <t>Cuentas por pagar a corto plazo (Nota 16)</t>
  </si>
  <si>
    <t>Retenciones y acumulaciones por pagar (Nota 17)</t>
  </si>
  <si>
    <t xml:space="preserve"> Pensiones (Nota 18)</t>
  </si>
  <si>
    <t>Total pasivos corrientes</t>
  </si>
  <si>
    <t>Pasivos no corrientes</t>
  </si>
  <si>
    <t>Préstamos a largo plazo (Nota 19)</t>
  </si>
  <si>
    <t>Total pasivos no corrientes</t>
  </si>
  <si>
    <t>Total pasivos</t>
  </si>
  <si>
    <t>Activos Netos/Patrimonio (Notas 20)</t>
  </si>
  <si>
    <t>Capital</t>
  </si>
  <si>
    <t>Resultados del periodo</t>
  </si>
  <si>
    <t>Resultados Acumulados</t>
  </si>
  <si>
    <t>Total activos netos/patrimonio</t>
  </si>
  <si>
    <t>Total Pasivos y Patrimonio</t>
  </si>
  <si>
    <t>Las notas son parte integral de estos Estados Financieros.</t>
  </si>
  <si>
    <r>
      <rPr>
        <b/>
        <sz val="10"/>
        <rFont val="INFOTEXT"/>
        <family val="1"/>
      </rPr>
      <t xml:space="preserve"> Lucía Monegro Ulloa</t>
    </r>
    <r>
      <rPr>
        <sz val="10"/>
        <rFont val="INFOTEXT"/>
        <family val="1"/>
      </rPr>
      <t xml:space="preserve">
Encargada Departamento de Contabilidad
</t>
    </r>
  </si>
  <si>
    <r>
      <rPr>
        <b/>
        <sz val="10"/>
        <rFont val="INFOTEXT"/>
        <family val="1"/>
      </rPr>
      <t xml:space="preserve"> Perla M. Rijo Beltran</t>
    </r>
    <r>
      <rPr>
        <sz val="10"/>
        <rFont val="INFOTEXT"/>
        <family val="1"/>
      </rPr>
      <t xml:space="preserve">
Subencargada de Adm. y Finanzas
</t>
    </r>
  </si>
  <si>
    <r>
      <rPr>
        <b/>
        <sz val="10"/>
        <rFont val="INFOTEXT"/>
        <family val="1"/>
      </rPr>
      <t xml:space="preserve"> Bilma M. Erasme B.</t>
    </r>
    <r>
      <rPr>
        <sz val="10"/>
        <rFont val="INFOTEXT"/>
        <family val="1"/>
      </rPr>
      <t xml:space="preserve">
Directora de Adm. y Finanzas
</t>
    </r>
  </si>
  <si>
    <r>
      <rPr>
        <b/>
        <sz val="10"/>
        <rFont val="INFOTEXT"/>
        <family val="1"/>
      </rPr>
      <t xml:space="preserve"> Rafael Santos Badías</t>
    </r>
    <r>
      <rPr>
        <sz val="10"/>
        <rFont val="INFOTEXT"/>
        <family val="1"/>
      </rPr>
      <t xml:space="preserve">
Director General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</si>
</sst>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31F20"/>
      <name val="INFOTEXT_B"/>
      <family val="1"/>
    </font>
    <font>
      <sz val="10"/>
      <color theme="1"/>
      <name val="INFOTEXT"/>
      <family val="1"/>
    </font>
    <font>
      <sz val="11"/>
      <color theme="1"/>
      <name val="INFOTEXT"/>
      <family val="1"/>
    </font>
    <font>
      <sz val="12"/>
      <color theme="1"/>
      <name val="INFOTEXT_B"/>
      <family val="1"/>
    </font>
    <font>
      <b/>
      <sz val="10"/>
      <color rgb="FF231F20"/>
      <name val="INFOTEXT_B"/>
      <family val="1"/>
    </font>
    <font>
      <b/>
      <sz val="10"/>
      <color rgb="FF231F20"/>
      <name val="INFOTEXT"/>
      <family val="1"/>
    </font>
    <font>
      <sz val="10"/>
      <color rgb="FF231F20"/>
      <name val="INFOTEXT"/>
      <family val="1"/>
    </font>
    <font>
      <b/>
      <u/>
      <sz val="10"/>
      <color rgb="FF231F20"/>
      <name val="INFOTEXT"/>
      <family val="1"/>
    </font>
    <font>
      <b/>
      <sz val="11"/>
      <color rgb="FF231F20"/>
      <name val="INFOTEXT"/>
      <family val="1"/>
    </font>
    <font>
      <b/>
      <u/>
      <sz val="11"/>
      <color rgb="FF231F20"/>
      <name val="INFOTEXT"/>
      <family val="1"/>
    </font>
    <font>
      <u val="singleAccounting"/>
      <sz val="10"/>
      <color rgb="FF231F20"/>
      <name val="INFOTEXT"/>
      <family val="1"/>
    </font>
    <font>
      <sz val="10"/>
      <name val="INFOTEXT"/>
      <family val="1"/>
    </font>
    <font>
      <b/>
      <sz val="10"/>
      <name val="INFOTEXT"/>
      <family val="1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 indent="1"/>
    </xf>
    <xf numFmtId="43" fontId="8" fillId="0" borderId="0" xfId="1" applyFont="1" applyAlignment="1">
      <alignment horizontal="center" vertical="center" wrapText="1"/>
    </xf>
    <xf numFmtId="43" fontId="8" fillId="0" borderId="0" xfId="0" applyNumberFormat="1" applyFont="1" applyAlignment="1">
      <alignment horizontal="center" vertical="center" wrapText="1"/>
    </xf>
    <xf numFmtId="43" fontId="3" fillId="0" borderId="0" xfId="1" applyFont="1" applyFill="1"/>
    <xf numFmtId="43" fontId="4" fillId="0" borderId="0" xfId="0" applyNumberFormat="1" applyFont="1" applyFill="1"/>
    <xf numFmtId="43" fontId="9" fillId="2" borderId="0" xfId="1" applyFont="1" applyFill="1" applyAlignment="1">
      <alignment horizontal="center" vertical="center" wrapText="1"/>
    </xf>
    <xf numFmtId="0" fontId="3" fillId="0" borderId="0" xfId="0" applyFont="1" applyFill="1"/>
    <xf numFmtId="43" fontId="4" fillId="0" borderId="0" xfId="1" applyFont="1" applyFill="1"/>
    <xf numFmtId="0" fontId="9" fillId="0" borderId="0" xfId="0" applyFont="1" applyAlignment="1">
      <alignment horizontal="center" vertical="center" wrapText="1"/>
    </xf>
    <xf numFmtId="0" fontId="4" fillId="0" borderId="0" xfId="0" applyFont="1" applyFill="1"/>
    <xf numFmtId="43" fontId="9" fillId="2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43" fontId="11" fillId="3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right" vertical="center" wrapText="1"/>
    </xf>
    <xf numFmtId="43" fontId="8" fillId="4" borderId="0" xfId="0" applyNumberFormat="1" applyFont="1" applyFill="1" applyAlignment="1">
      <alignment horizontal="center" vertical="center" wrapText="1"/>
    </xf>
    <xf numFmtId="43" fontId="12" fillId="4" borderId="0" xfId="0" applyNumberFormat="1" applyFont="1" applyFill="1" applyAlignment="1">
      <alignment horizontal="center" vertical="center" wrapText="1"/>
    </xf>
    <xf numFmtId="43" fontId="12" fillId="0" borderId="0" xfId="1" applyFont="1" applyAlignment="1">
      <alignment horizontal="center" vertical="center" wrapText="1"/>
    </xf>
    <xf numFmtId="43" fontId="9" fillId="0" borderId="0" xfId="1" applyFont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3" fontId="9" fillId="5" borderId="2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 indent="1"/>
    </xf>
    <xf numFmtId="43" fontId="8" fillId="0" borderId="0" xfId="0" applyNumberFormat="1" applyFont="1" applyFill="1" applyAlignment="1">
      <alignment horizontal="center" vertical="center" wrapText="1"/>
    </xf>
    <xf numFmtId="43" fontId="9" fillId="2" borderId="2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43" fontId="13" fillId="0" borderId="0" xfId="1" applyFont="1"/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3" fillId="0" borderId="0" xfId="0" applyFont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53340</xdr:rowOff>
    </xdr:from>
    <xdr:to>
      <xdr:col>0</xdr:col>
      <xdr:colOff>998220</xdr:colOff>
      <xdr:row>3</xdr:row>
      <xdr:rowOff>106680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53340"/>
          <a:ext cx="97536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%20de%20Situacion%20Financiera,%20al%2031%20de%20diciembre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ado de Rend. Financiero"/>
      <sheetName val="Flujo de Efectivo"/>
      <sheetName val="Cambio en el Patrimonio"/>
      <sheetName val="Estado Comparativo"/>
      <sheetName val="Notas"/>
    </sheetNames>
    <sheetDataSet>
      <sheetData sheetId="0"/>
      <sheetData sheetId="1"/>
      <sheetData sheetId="2"/>
      <sheetData sheetId="3"/>
      <sheetData sheetId="4"/>
      <sheetData sheetId="5">
        <row r="117">
          <cell r="B117">
            <v>445528017</v>
          </cell>
          <cell r="D117">
            <v>561076629.18000007</v>
          </cell>
        </row>
        <row r="129">
          <cell r="B129">
            <v>23127773</v>
          </cell>
          <cell r="D129">
            <v>827149708.71000004</v>
          </cell>
        </row>
        <row r="137">
          <cell r="B137">
            <v>497439930</v>
          </cell>
          <cell r="D137">
            <v>433014818.89999998</v>
          </cell>
        </row>
        <row r="145">
          <cell r="B145">
            <v>1123976</v>
          </cell>
          <cell r="D145">
            <v>2147587.9</v>
          </cell>
        </row>
        <row r="157">
          <cell r="B157">
            <v>188592091</v>
          </cell>
          <cell r="D157">
            <v>306152920.27999997</v>
          </cell>
        </row>
        <row r="168">
          <cell r="B168">
            <v>264175457</v>
          </cell>
          <cell r="D168">
            <v>31370843.66</v>
          </cell>
        </row>
        <row r="184">
          <cell r="I184">
            <v>3468533874</v>
          </cell>
        </row>
        <row r="196">
          <cell r="B196">
            <v>11135398</v>
          </cell>
          <cell r="D196">
            <v>8428761.5999999996</v>
          </cell>
        </row>
        <row r="205">
          <cell r="B205">
            <v>1110970</v>
          </cell>
          <cell r="D205">
            <v>1143290</v>
          </cell>
        </row>
        <row r="219">
          <cell r="B219">
            <v>390663694</v>
          </cell>
          <cell r="D219">
            <v>337947131.64999998</v>
          </cell>
        </row>
        <row r="231">
          <cell r="B231">
            <v>118603430</v>
          </cell>
          <cell r="D231">
            <v>101988902.72999997</v>
          </cell>
        </row>
        <row r="239">
          <cell r="B239">
            <v>64977737</v>
          </cell>
          <cell r="D239">
            <v>149522327.56</v>
          </cell>
        </row>
        <row r="249">
          <cell r="B249">
            <v>56516757</v>
          </cell>
          <cell r="D249">
            <v>40559537.439999998</v>
          </cell>
        </row>
        <row r="258">
          <cell r="B258">
            <v>59091913</v>
          </cell>
          <cell r="D258">
            <v>59091913.829999998</v>
          </cell>
        </row>
        <row r="267">
          <cell r="B267">
            <v>0</v>
          </cell>
          <cell r="D267">
            <v>21617549.609999999</v>
          </cell>
        </row>
        <row r="276">
          <cell r="B276">
            <v>2823904900</v>
          </cell>
          <cell r="D276">
            <v>2823904900</v>
          </cell>
        </row>
        <row r="277">
          <cell r="B277">
            <v>-365471302</v>
          </cell>
          <cell r="D277">
            <v>155877621</v>
          </cell>
        </row>
        <row r="278">
          <cell r="B278">
            <v>1690485224</v>
          </cell>
          <cell r="D278">
            <v>1522463671.8899999</v>
          </cell>
        </row>
        <row r="279">
          <cell r="B279">
            <v>61995133</v>
          </cell>
          <cell r="D279">
            <v>12143931.4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A22" zoomScale="115" zoomScaleNormal="115" workbookViewId="0">
      <selection activeCell="C38" sqref="C38"/>
    </sheetView>
  </sheetViews>
  <sheetFormatPr baseColWidth="10" defaultColWidth="11.44140625" defaultRowHeight="14.4" x14ac:dyDescent="0.3"/>
  <cols>
    <col min="1" max="1" width="48.109375" style="3" customWidth="1"/>
    <col min="2" max="2" width="2.33203125" style="3" hidden="1" customWidth="1"/>
    <col min="3" max="3" width="20.6640625" style="3" customWidth="1"/>
    <col min="4" max="4" width="21.109375" style="3" bestFit="1" customWidth="1"/>
    <col min="5" max="5" width="14.109375" style="3" bestFit="1" customWidth="1"/>
    <col min="6" max="6" width="17.44140625" style="3" customWidth="1"/>
    <col min="7" max="16384" width="11.44140625" style="3"/>
  </cols>
  <sheetData>
    <row r="1" spans="1:6" ht="15.6" x14ac:dyDescent="0.3">
      <c r="A1" s="1" t="s">
        <v>0</v>
      </c>
      <c r="B1" s="1"/>
      <c r="C1" s="1"/>
      <c r="D1" s="1"/>
      <c r="E1" s="2"/>
    </row>
    <row r="2" spans="1:6" ht="15.6" x14ac:dyDescent="0.3">
      <c r="A2" s="1" t="s">
        <v>1</v>
      </c>
      <c r="B2" s="1"/>
      <c r="C2" s="1"/>
      <c r="D2" s="1"/>
      <c r="E2" s="2"/>
    </row>
    <row r="3" spans="1:6" ht="15.6" x14ac:dyDescent="0.3">
      <c r="A3" s="1" t="s">
        <v>2</v>
      </c>
      <c r="B3" s="1"/>
      <c r="C3" s="1"/>
      <c r="D3" s="1"/>
      <c r="E3" s="2"/>
    </row>
    <row r="4" spans="1:6" ht="15.6" x14ac:dyDescent="0.3">
      <c r="A4" s="1" t="s">
        <v>3</v>
      </c>
      <c r="B4" s="1"/>
      <c r="C4" s="1"/>
      <c r="D4" s="1"/>
      <c r="E4" s="2"/>
      <c r="F4"/>
    </row>
    <row r="5" spans="1:6" ht="15.6" x14ac:dyDescent="0.3">
      <c r="A5" s="4"/>
      <c r="B5" s="4"/>
      <c r="C5" s="5">
        <v>2023</v>
      </c>
      <c r="D5" s="5">
        <v>2022</v>
      </c>
      <c r="E5" s="2"/>
    </row>
    <row r="6" spans="1:6" x14ac:dyDescent="0.3">
      <c r="A6" s="6" t="s">
        <v>4</v>
      </c>
      <c r="B6" s="7"/>
      <c r="C6" s="8"/>
      <c r="D6" s="8"/>
      <c r="E6" s="2"/>
    </row>
    <row r="7" spans="1:6" x14ac:dyDescent="0.3">
      <c r="A7" s="6" t="s">
        <v>5</v>
      </c>
      <c r="B7" s="7"/>
      <c r="C7" s="8"/>
      <c r="D7" s="8"/>
      <c r="E7" s="2"/>
    </row>
    <row r="8" spans="1:6" x14ac:dyDescent="0.3">
      <c r="A8" s="9" t="s">
        <v>6</v>
      </c>
      <c r="B8" s="9"/>
      <c r="C8" s="10">
        <f>+[1]Notas!B117</f>
        <v>445528017</v>
      </c>
      <c r="D8" s="10">
        <f>[1]Notas!D117</f>
        <v>561076629.18000007</v>
      </c>
      <c r="E8" s="2"/>
    </row>
    <row r="9" spans="1:6" x14ac:dyDescent="0.3">
      <c r="A9" s="9" t="s">
        <v>7</v>
      </c>
      <c r="B9" s="9"/>
      <c r="C9" s="11">
        <f>+[1]Notas!B129</f>
        <v>23127773</v>
      </c>
      <c r="D9" s="10">
        <f>+[1]Notas!D129</f>
        <v>827149708.71000004</v>
      </c>
      <c r="E9" s="2"/>
    </row>
    <row r="10" spans="1:6" x14ac:dyDescent="0.3">
      <c r="A10" s="9" t="s">
        <v>8</v>
      </c>
      <c r="B10" s="9"/>
      <c r="C10" s="11">
        <f>+[1]Notas!B137</f>
        <v>497439930</v>
      </c>
      <c r="D10" s="10">
        <f>[1]Notas!D137</f>
        <v>433014818.89999998</v>
      </c>
      <c r="E10" s="2"/>
    </row>
    <row r="11" spans="1:6" x14ac:dyDescent="0.3">
      <c r="A11" s="9" t="s">
        <v>9</v>
      </c>
      <c r="B11" s="9"/>
      <c r="C11" s="11">
        <f>+[1]Notas!B145</f>
        <v>1123976</v>
      </c>
      <c r="D11" s="11">
        <f>+[1]Notas!D145</f>
        <v>2147587.9</v>
      </c>
      <c r="E11" s="2"/>
    </row>
    <row r="12" spans="1:6" x14ac:dyDescent="0.3">
      <c r="A12" s="9" t="s">
        <v>10</v>
      </c>
      <c r="B12" s="9"/>
      <c r="C12" s="11">
        <f>+[1]Notas!B157</f>
        <v>188592091</v>
      </c>
      <c r="D12" s="11">
        <f>+[1]Notas!D157</f>
        <v>306152920.27999997</v>
      </c>
      <c r="E12" s="2"/>
    </row>
    <row r="13" spans="1:6" x14ac:dyDescent="0.3">
      <c r="A13" s="9" t="s">
        <v>11</v>
      </c>
      <c r="B13" s="9"/>
      <c r="C13" s="11">
        <f>+[1]Notas!B168</f>
        <v>264175457</v>
      </c>
      <c r="D13" s="11">
        <f>+[1]Notas!D168</f>
        <v>31370843.66</v>
      </c>
      <c r="E13" s="12"/>
      <c r="F13" s="13"/>
    </row>
    <row r="14" spans="1:6" x14ac:dyDescent="0.3">
      <c r="A14" s="7" t="s">
        <v>12</v>
      </c>
      <c r="B14" s="7"/>
      <c r="C14" s="14">
        <f>SUM(C8:C13)</f>
        <v>1419987244</v>
      </c>
      <c r="D14" s="14">
        <f>SUM(D8:D13)</f>
        <v>2160912508.6300001</v>
      </c>
      <c r="E14" s="15"/>
      <c r="F14" s="16"/>
    </row>
    <row r="15" spans="1:6" ht="9" customHeight="1" x14ac:dyDescent="0.3">
      <c r="A15" s="7"/>
      <c r="B15" s="7"/>
      <c r="C15" s="17"/>
      <c r="D15" s="17"/>
      <c r="E15" s="15"/>
      <c r="F15" s="18"/>
    </row>
    <row r="16" spans="1:6" x14ac:dyDescent="0.3">
      <c r="A16" s="7" t="s">
        <v>13</v>
      </c>
      <c r="B16" s="7"/>
      <c r="C16" s="17"/>
      <c r="D16" s="17"/>
      <c r="E16" s="15"/>
      <c r="F16" s="18"/>
    </row>
    <row r="17" spans="1:6" x14ac:dyDescent="0.3">
      <c r="A17" s="9" t="s">
        <v>14</v>
      </c>
      <c r="B17" s="9"/>
      <c r="C17" s="11">
        <f>+[1]Notas!I184</f>
        <v>3468533874</v>
      </c>
      <c r="D17" s="11">
        <v>3054632926.8800001</v>
      </c>
      <c r="E17" s="15"/>
      <c r="F17" s="18"/>
    </row>
    <row r="18" spans="1:6" x14ac:dyDescent="0.3">
      <c r="A18" s="9" t="s">
        <v>15</v>
      </c>
      <c r="B18" s="9"/>
      <c r="C18" s="11">
        <f>+[1]Notas!B196</f>
        <v>11135398</v>
      </c>
      <c r="D18" s="11">
        <f>+[1]Notas!D196</f>
        <v>8428761.5999999996</v>
      </c>
      <c r="E18" s="12"/>
      <c r="F18" s="13"/>
    </row>
    <row r="19" spans="1:6" x14ac:dyDescent="0.3">
      <c r="A19" s="9" t="s">
        <v>16</v>
      </c>
      <c r="B19" s="9"/>
      <c r="C19" s="11">
        <f>+[1]Notas!B205</f>
        <v>1110970</v>
      </c>
      <c r="D19" s="10">
        <f>+[1]Notas!D205</f>
        <v>1143290</v>
      </c>
      <c r="E19" s="2"/>
    </row>
    <row r="20" spans="1:6" x14ac:dyDescent="0.3">
      <c r="A20" s="7" t="s">
        <v>17</v>
      </c>
      <c r="B20" s="7"/>
      <c r="C20" s="19">
        <f>SUM(C17:C19)</f>
        <v>3480780242</v>
      </c>
      <c r="D20" s="14">
        <f>SUM(D17:D19)</f>
        <v>3064204978.48</v>
      </c>
      <c r="E20" s="2"/>
    </row>
    <row r="21" spans="1:6" ht="10.5" customHeight="1" x14ac:dyDescent="0.3">
      <c r="A21" s="7"/>
      <c r="B21" s="7"/>
      <c r="C21" s="17"/>
      <c r="D21" s="17"/>
      <c r="E21" s="2"/>
    </row>
    <row r="22" spans="1:6" ht="15" thickBot="1" x14ac:dyDescent="0.35">
      <c r="A22" s="20" t="s">
        <v>18</v>
      </c>
      <c r="B22" s="20"/>
      <c r="C22" s="21">
        <f>+C14+C20</f>
        <v>4900767486</v>
      </c>
      <c r="D22" s="21">
        <f>+D14+D20</f>
        <v>5225117487.1100006</v>
      </c>
      <c r="E22" s="2"/>
    </row>
    <row r="23" spans="1:6" ht="15" thickTop="1" x14ac:dyDescent="0.3">
      <c r="A23" s="22" t="s">
        <v>19</v>
      </c>
      <c r="B23" s="23"/>
      <c r="C23" s="8"/>
      <c r="D23" s="8"/>
      <c r="E23" s="2"/>
    </row>
    <row r="24" spans="1:6" x14ac:dyDescent="0.3">
      <c r="A24" s="22"/>
      <c r="B24" s="23"/>
      <c r="C24" s="24"/>
      <c r="D24" s="24"/>
      <c r="E24" s="2"/>
    </row>
    <row r="25" spans="1:6" x14ac:dyDescent="0.3">
      <c r="A25" s="9" t="s">
        <v>20</v>
      </c>
      <c r="B25" s="9"/>
      <c r="C25" s="11">
        <f>+[1]Notas!B219+[1]Notas!B231+[1]Notas!B239</f>
        <v>574244861</v>
      </c>
      <c r="D25" s="11">
        <f>+[1]Notas!D219+[1]Notas!D231+[1]Notas!D239</f>
        <v>589458361.93999994</v>
      </c>
      <c r="E25" s="2"/>
    </row>
    <row r="26" spans="1:6" x14ac:dyDescent="0.3">
      <c r="A26" s="9" t="s">
        <v>21</v>
      </c>
      <c r="B26" s="9"/>
      <c r="C26" s="25">
        <f>+[1]Notas!B249</f>
        <v>56516757</v>
      </c>
      <c r="D26" s="10">
        <f>[1]Notas!D249</f>
        <v>40559537.439999998</v>
      </c>
      <c r="E26" s="2"/>
    </row>
    <row r="27" spans="1:6" ht="15.6" x14ac:dyDescent="0.3">
      <c r="A27" s="9" t="s">
        <v>22</v>
      </c>
      <c r="B27" s="9"/>
      <c r="C27" s="26">
        <f>+[1]Notas!B258</f>
        <v>59091913</v>
      </c>
      <c r="D27" s="27">
        <f>[1]Notas!D258</f>
        <v>59091913.829999998</v>
      </c>
      <c r="E27" s="2"/>
    </row>
    <row r="28" spans="1:6" x14ac:dyDescent="0.3">
      <c r="A28" s="7" t="s">
        <v>23</v>
      </c>
      <c r="B28" s="7"/>
      <c r="C28" s="14">
        <f>SUM(C25:C27)</f>
        <v>689853531</v>
      </c>
      <c r="D28" s="14">
        <f>SUM(D25:D27)</f>
        <v>689109813.20999992</v>
      </c>
      <c r="E28" s="2"/>
    </row>
    <row r="29" spans="1:6" x14ac:dyDescent="0.3">
      <c r="A29" s="7"/>
      <c r="B29" s="7"/>
      <c r="C29" s="17"/>
      <c r="D29" s="17"/>
      <c r="E29" s="2"/>
    </row>
    <row r="30" spans="1:6" x14ac:dyDescent="0.3">
      <c r="A30" s="7" t="s">
        <v>24</v>
      </c>
      <c r="B30" s="7"/>
      <c r="C30" s="8"/>
      <c r="D30" s="8"/>
      <c r="E30" s="2"/>
    </row>
    <row r="31" spans="1:6" x14ac:dyDescent="0.3">
      <c r="A31" s="9" t="s">
        <v>25</v>
      </c>
      <c r="B31" s="9"/>
      <c r="C31" s="10">
        <f>+[1]Notas!B267</f>
        <v>0</v>
      </c>
      <c r="D31" s="10">
        <f>+[1]Notas!D267</f>
        <v>21617549.609999999</v>
      </c>
      <c r="E31" s="2"/>
    </row>
    <row r="32" spans="1:6" x14ac:dyDescent="0.3">
      <c r="A32" s="7" t="s">
        <v>26</v>
      </c>
      <c r="B32" s="7"/>
      <c r="C32" s="14">
        <f>SUM(C31:C31)</f>
        <v>0</v>
      </c>
      <c r="D32" s="14">
        <f>SUM(D31:D31)</f>
        <v>21617549.609999999</v>
      </c>
      <c r="E32" s="2"/>
    </row>
    <row r="33" spans="1:8" x14ac:dyDescent="0.3">
      <c r="A33" s="7"/>
      <c r="B33" s="7"/>
      <c r="C33" s="28"/>
      <c r="D33" s="17"/>
      <c r="E33" s="2"/>
    </row>
    <row r="34" spans="1:8" x14ac:dyDescent="0.3">
      <c r="A34" s="29" t="s">
        <v>27</v>
      </c>
      <c r="B34" s="29"/>
      <c r="C34" s="30">
        <f>+C28+C32</f>
        <v>689853531</v>
      </c>
      <c r="D34" s="30">
        <f>+D28+D32</f>
        <v>710727362.81999993</v>
      </c>
      <c r="E34" s="2"/>
    </row>
    <row r="35" spans="1:8" x14ac:dyDescent="0.3">
      <c r="A35" s="7"/>
      <c r="B35" s="7"/>
      <c r="C35" s="17"/>
      <c r="D35" s="17"/>
      <c r="E35" s="2"/>
    </row>
    <row r="36" spans="1:8" x14ac:dyDescent="0.3">
      <c r="A36" s="7" t="s">
        <v>28</v>
      </c>
      <c r="B36" s="7"/>
      <c r="C36" s="8"/>
      <c r="D36" s="8"/>
      <c r="E36" s="2"/>
    </row>
    <row r="37" spans="1:8" x14ac:dyDescent="0.3">
      <c r="A37" s="31" t="s">
        <v>29</v>
      </c>
      <c r="B37" s="31"/>
      <c r="C37" s="32">
        <f>+[1]Notas!B276</f>
        <v>2823904900</v>
      </c>
      <c r="D37" s="32">
        <f>+[1]Notas!D276</f>
        <v>2823904900</v>
      </c>
      <c r="E37" s="15"/>
      <c r="F37" s="18"/>
      <c r="G37" s="18"/>
      <c r="H37" s="18"/>
    </row>
    <row r="38" spans="1:8" x14ac:dyDescent="0.3">
      <c r="A38" s="31" t="s">
        <v>30</v>
      </c>
      <c r="B38" s="31"/>
      <c r="C38" s="32">
        <f>+[1]Notas!B277</f>
        <v>-365471302</v>
      </c>
      <c r="D38" s="32">
        <f>+[1]Notas!D277</f>
        <v>155877621</v>
      </c>
      <c r="E38" s="15"/>
      <c r="F38" s="18"/>
      <c r="G38" s="18"/>
      <c r="H38" s="18"/>
    </row>
    <row r="39" spans="1:8" x14ac:dyDescent="0.3">
      <c r="A39" s="31" t="s">
        <v>31</v>
      </c>
      <c r="B39" s="31"/>
      <c r="C39" s="32">
        <f>+[1]Notas!B278+[1]Notas!B279</f>
        <v>1752480357</v>
      </c>
      <c r="D39" s="32">
        <f>+[1]Notas!D278+[1]Notas!D279</f>
        <v>1534607603.29</v>
      </c>
      <c r="E39" s="15"/>
      <c r="F39" s="18"/>
      <c r="G39" s="18"/>
      <c r="H39" s="18"/>
    </row>
    <row r="40" spans="1:8" x14ac:dyDescent="0.3">
      <c r="A40" s="29" t="s">
        <v>32</v>
      </c>
      <c r="B40" s="29"/>
      <c r="C40" s="33">
        <f>SUM(C37:C39)</f>
        <v>4210913955</v>
      </c>
      <c r="D40" s="33">
        <f>SUM(D37:D39)</f>
        <v>4514390124.29</v>
      </c>
      <c r="E40" s="15"/>
      <c r="F40" s="18"/>
      <c r="G40" s="18"/>
      <c r="H40" s="18"/>
    </row>
    <row r="41" spans="1:8" x14ac:dyDescent="0.3">
      <c r="A41" s="15"/>
      <c r="B41" s="15"/>
      <c r="C41" s="15"/>
      <c r="D41" s="15"/>
      <c r="E41" s="15"/>
      <c r="F41" s="18"/>
      <c r="G41" s="18"/>
      <c r="H41" s="18"/>
    </row>
    <row r="42" spans="1:8" ht="15" thickBot="1" x14ac:dyDescent="0.35">
      <c r="A42" s="20" t="s">
        <v>33</v>
      </c>
      <c r="B42" s="29"/>
      <c r="C42" s="21">
        <f>+C34+C40</f>
        <v>4900767486</v>
      </c>
      <c r="D42" s="21">
        <f>+D34+D40</f>
        <v>5225117487.1099997</v>
      </c>
      <c r="E42" s="15"/>
      <c r="F42" s="18"/>
      <c r="G42" s="18"/>
      <c r="H42" s="18"/>
    </row>
    <row r="43" spans="1:8" ht="9" customHeight="1" thickTop="1" x14ac:dyDescent="0.3">
      <c r="A43" s="2"/>
      <c r="B43" s="2"/>
      <c r="C43" s="2"/>
      <c r="D43" s="2"/>
      <c r="E43" s="2"/>
    </row>
    <row r="44" spans="1:8" x14ac:dyDescent="0.3">
      <c r="A44" s="2"/>
      <c r="B44" s="2"/>
      <c r="C44" s="2"/>
      <c r="D44" s="2"/>
      <c r="E44" s="2"/>
    </row>
    <row r="45" spans="1:8" x14ac:dyDescent="0.3">
      <c r="A45" s="34" t="s">
        <v>34</v>
      </c>
      <c r="B45" s="34"/>
      <c r="C45" s="35"/>
      <c r="D45" s="35"/>
      <c r="E45" s="2"/>
    </row>
    <row r="46" spans="1:8" x14ac:dyDescent="0.3">
      <c r="A46" s="36"/>
      <c r="B46" s="36"/>
      <c r="C46" s="37"/>
      <c r="D46" s="37">
        <f>+D42-D22</f>
        <v>0</v>
      </c>
      <c r="E46" s="2"/>
    </row>
    <row r="47" spans="1:8" ht="54" customHeight="1" x14ac:dyDescent="0.3">
      <c r="A47" s="38" t="s">
        <v>35</v>
      </c>
      <c r="B47" s="38"/>
      <c r="C47" s="39" t="s">
        <v>36</v>
      </c>
      <c r="D47" s="39"/>
      <c r="E47" s="2"/>
    </row>
    <row r="48" spans="1:8" x14ac:dyDescent="0.3">
      <c r="A48" s="2"/>
      <c r="B48" s="2"/>
      <c r="C48" s="2"/>
      <c r="D48" s="2"/>
      <c r="E48" s="2"/>
    </row>
    <row r="49" spans="1:5" x14ac:dyDescent="0.3">
      <c r="A49" s="2"/>
      <c r="B49" s="34"/>
      <c r="C49" s="2"/>
      <c r="D49" s="2"/>
      <c r="E49" s="2"/>
    </row>
    <row r="50" spans="1:5" x14ac:dyDescent="0.3">
      <c r="A50" s="2"/>
      <c r="B50" s="36"/>
      <c r="C50" s="2"/>
      <c r="D50" s="2"/>
      <c r="E50" s="2"/>
    </row>
    <row r="51" spans="1:5" ht="42" customHeight="1" x14ac:dyDescent="0.3">
      <c r="A51" s="39" t="s">
        <v>37</v>
      </c>
      <c r="B51" s="40"/>
      <c r="C51" s="39" t="s">
        <v>38</v>
      </c>
      <c r="D51" s="39"/>
      <c r="E51" s="41"/>
    </row>
  </sheetData>
  <mergeCells count="9">
    <mergeCell ref="C47:D47"/>
    <mergeCell ref="A51:B51"/>
    <mergeCell ref="C51:D51"/>
    <mergeCell ref="A1:D1"/>
    <mergeCell ref="A2:D2"/>
    <mergeCell ref="A3:D3"/>
    <mergeCell ref="A4:D4"/>
    <mergeCell ref="A23:A24"/>
    <mergeCell ref="C45:D45"/>
  </mergeCells>
  <pageMargins left="0.70866141732283472" right="0.70866141732283472" top="0.39370078740157483" bottom="0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Situación</vt:lpstr>
      <vt:lpstr>'Estado de Situación'!Área_de_impresión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Monegro</dc:creator>
  <cp:lastModifiedBy>Lucia Monegro</cp:lastModifiedBy>
  <dcterms:created xsi:type="dcterms:W3CDTF">2024-01-23T15:46:35Z</dcterms:created>
  <dcterms:modified xsi:type="dcterms:W3CDTF">2024-01-23T15:47:36Z</dcterms:modified>
</cp:coreProperties>
</file>